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8" yWindow="65416" windowWidth="7620" windowHeight="6984" activeTab="1"/>
  </bookViews>
  <sheets>
    <sheet name="Структура в сравнении" sheetId="1" r:id="rId1"/>
    <sheet name="Меню БМД - ХЭХ " sheetId="2" r:id="rId2"/>
    <sheet name="Соотношение ЭЦ" sheetId="3" r:id="rId3"/>
  </sheets>
  <definedNames>
    <definedName name="_xlnm.Print_Area" localSheetId="1">'Меню БМД - ХЭХ '!$A$1:$O$342</definedName>
    <definedName name="_xlnm.Print_Area" localSheetId="2">'Соотношение ЭЦ'!$A$1:$O$67</definedName>
  </definedNames>
  <calcPr fullCalcOnLoad="1"/>
</workbook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<sst xmlns="http://schemas.openxmlformats.org/spreadsheetml/2006/main" count="1208" uniqueCount="343">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</sst>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right"/>
    </xf>
    <xf numFmtId="1" fontId="6" fillId="33" borderId="11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vertical="justify"/>
    </xf>
    <xf numFmtId="1" fontId="6" fillId="33" borderId="12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justify" wrapText="1"/>
    </xf>
    <xf numFmtId="0" fontId="60" fillId="33" borderId="0" xfId="60" applyNumberFormat="1" applyFont="1" applyFill="1" applyAlignment="1">
      <alignment horizontal="left" vertical="justify"/>
      <protection/>
    </xf>
    <xf numFmtId="0" fontId="60" fillId="33" borderId="0" xfId="60" applyNumberFormat="1" applyFont="1" applyFill="1" applyAlignment="1">
      <alignment vertical="center"/>
      <protection/>
    </xf>
    <xf numFmtId="0" fontId="5" fillId="33" borderId="0" xfId="60" applyFont="1" applyFill="1">
      <alignment/>
      <protection/>
    </xf>
    <xf numFmtId="0" fontId="61" fillId="33" borderId="0" xfId="60" applyNumberFormat="1" applyFont="1" applyFill="1" applyBorder="1" applyAlignment="1">
      <alignment horizontal="left" vertical="center"/>
      <protection/>
    </xf>
    <xf numFmtId="0" fontId="61" fillId="33" borderId="0" xfId="60" applyNumberFormat="1" applyFont="1" applyFill="1" applyBorder="1" applyAlignment="1">
      <alignment horizontal="left" vertical="justify"/>
      <protection/>
    </xf>
    <xf numFmtId="0" fontId="61" fillId="33" borderId="0" xfId="60" applyNumberFormat="1" applyFont="1" applyFill="1" applyBorder="1" applyAlignment="1">
      <alignment vertical="center"/>
      <protection/>
    </xf>
    <xf numFmtId="0" fontId="61" fillId="33" borderId="12" xfId="0" applyFont="1" applyFill="1" applyBorder="1" applyAlignment="1">
      <alignment vertical="justify"/>
    </xf>
    <xf numFmtId="0" fontId="61" fillId="33" borderId="12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/>
    </xf>
    <xf numFmtId="0" fontId="61" fillId="33" borderId="0" xfId="0" applyFont="1" applyFill="1" applyBorder="1" applyAlignment="1">
      <alignment vertical="justify"/>
    </xf>
    <xf numFmtId="0" fontId="62" fillId="33" borderId="12" xfId="0" applyFont="1" applyFill="1" applyBorder="1" applyAlignment="1">
      <alignment vertical="justify"/>
    </xf>
    <xf numFmtId="0" fontId="62" fillId="33" borderId="12" xfId="0" applyFont="1" applyFill="1" applyBorder="1" applyAlignment="1">
      <alignment horizontal="right"/>
    </xf>
    <xf numFmtId="0" fontId="61" fillId="33" borderId="10" xfId="0" applyFont="1" applyFill="1" applyBorder="1" applyAlignment="1">
      <alignment vertical="justify"/>
    </xf>
    <xf numFmtId="0" fontId="62" fillId="33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1" fontId="60" fillId="33" borderId="12" xfId="0" applyNumberFormat="1" applyFont="1" applyFill="1" applyBorder="1" applyAlignment="1">
      <alignment horizontal="right"/>
    </xf>
    <xf numFmtId="0" fontId="62" fillId="33" borderId="10" xfId="0" applyFont="1" applyFill="1" applyBorder="1" applyAlignment="1">
      <alignment vertical="justify"/>
    </xf>
    <xf numFmtId="0" fontId="60" fillId="33" borderId="10" xfId="0" applyFont="1" applyFill="1" applyBorder="1" applyAlignment="1">
      <alignment/>
    </xf>
    <xf numFmtId="1" fontId="62" fillId="33" borderId="12" xfId="0" applyNumberFormat="1" applyFont="1" applyFill="1" applyBorder="1" applyAlignment="1">
      <alignment horizontal="right"/>
    </xf>
    <xf numFmtId="0" fontId="6" fillId="33" borderId="0" xfId="0" applyNumberFormat="1" applyFont="1" applyFill="1" applyAlignment="1">
      <alignment vertical="center" wrapText="1"/>
    </xf>
    <xf numFmtId="0" fontId="61" fillId="33" borderId="10" xfId="0" applyFont="1" applyFill="1" applyBorder="1" applyAlignment="1">
      <alignment/>
    </xf>
    <xf numFmtId="0" fontId="60" fillId="33" borderId="12" xfId="0" applyFont="1" applyFill="1" applyBorder="1" applyAlignment="1">
      <alignment vertical="justify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right"/>
    </xf>
    <xf numFmtId="0" fontId="61" fillId="33" borderId="0" xfId="60" applyNumberFormat="1" applyFont="1" applyFill="1" applyAlignment="1">
      <alignment horizontal="left" vertical="justify"/>
      <protection/>
    </xf>
    <xf numFmtId="0" fontId="61" fillId="33" borderId="0" xfId="60" applyNumberFormat="1" applyFont="1" applyFill="1" applyAlignment="1">
      <alignment vertical="center"/>
      <protection/>
    </xf>
    <xf numFmtId="2" fontId="6" fillId="33" borderId="12" xfId="55" applyNumberFormat="1" applyFont="1" applyFill="1" applyBorder="1" applyAlignment="1">
      <alignment wrapText="1"/>
      <protection/>
    </xf>
    <xf numFmtId="0" fontId="63" fillId="33" borderId="12" xfId="0" applyFont="1" applyFill="1" applyBorder="1" applyAlignment="1">
      <alignment vertical="justify"/>
    </xf>
    <xf numFmtId="0" fontId="61" fillId="33" borderId="12" xfId="0" applyFont="1" applyFill="1" applyBorder="1" applyAlignment="1">
      <alignment horizontal="right" vertical="justify"/>
    </xf>
    <xf numFmtId="0" fontId="6" fillId="33" borderId="0" xfId="60" applyFont="1" applyFill="1" applyBorder="1">
      <alignment/>
      <protection/>
    </xf>
    <xf numFmtId="0" fontId="6" fillId="33" borderId="0" xfId="60" applyFont="1" applyFill="1">
      <alignment/>
      <protection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left" vertical="center" wrapText="1"/>
    </xf>
    <xf numFmtId="0" fontId="14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14" fillId="33" borderId="12" xfId="0" applyNumberFormat="1" applyFont="1" applyFill="1" applyBorder="1" applyAlignment="1">
      <alignment vertical="center" wrapText="1"/>
    </xf>
    <xf numFmtId="0" fontId="14" fillId="33" borderId="12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1" fontId="14" fillId="33" borderId="12" xfId="0" applyNumberFormat="1" applyFont="1" applyFill="1" applyBorder="1" applyAlignment="1">
      <alignment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15" fillId="33" borderId="0" xfId="0" applyNumberFormat="1" applyFont="1" applyFill="1" applyAlignment="1">
      <alignment horizontal="left" vertical="center" wrapText="1"/>
    </xf>
    <xf numFmtId="0" fontId="6" fillId="33" borderId="0" xfId="60" applyNumberFormat="1" applyFont="1" applyFill="1" applyAlignment="1">
      <alignment horizontal="left" vertical="center"/>
      <protection/>
    </xf>
    <xf numFmtId="0" fontId="9" fillId="33" borderId="12" xfId="0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8" fillId="33" borderId="0" xfId="60" applyFont="1" applyFill="1">
      <alignment/>
      <protection/>
    </xf>
    <xf numFmtId="0" fontId="15" fillId="33" borderId="12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64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0" xfId="60" applyFont="1" applyFill="1">
      <alignment/>
      <protection/>
    </xf>
    <xf numFmtId="0" fontId="65" fillId="33" borderId="0" xfId="60" applyNumberFormat="1" applyFont="1" applyFill="1" applyAlignment="1">
      <alignment horizontal="left" vertical="center"/>
      <protection/>
    </xf>
    <xf numFmtId="0" fontId="63" fillId="33" borderId="0" xfId="60" applyNumberFormat="1" applyFont="1" applyFill="1" applyBorder="1" applyAlignment="1">
      <alignment horizontal="left" vertical="center"/>
      <protection/>
    </xf>
    <xf numFmtId="0" fontId="65" fillId="33" borderId="0" xfId="60" applyNumberFormat="1" applyFont="1" applyFill="1" applyBorder="1" applyAlignment="1">
      <alignment horizontal="left" vertical="center"/>
      <protection/>
    </xf>
    <xf numFmtId="0" fontId="63" fillId="33" borderId="0" xfId="0" applyFont="1" applyFill="1" applyBorder="1" applyAlignment="1">
      <alignment vertical="justify"/>
    </xf>
    <xf numFmtId="0" fontId="15" fillId="33" borderId="0" xfId="0" applyNumberFormat="1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/>
    </xf>
    <xf numFmtId="0" fontId="64" fillId="33" borderId="12" xfId="0" applyFont="1" applyFill="1" applyBorder="1" applyAlignment="1">
      <alignment horizontal="right"/>
    </xf>
    <xf numFmtId="0" fontId="63" fillId="33" borderId="0" xfId="60" applyNumberFormat="1" applyFont="1" applyFill="1" applyAlignment="1">
      <alignment horizontal="left" vertical="center"/>
      <protection/>
    </xf>
    <xf numFmtId="2" fontId="6" fillId="33" borderId="12" xfId="0" applyNumberFormat="1" applyFont="1" applyFill="1" applyBorder="1" applyAlignment="1">
      <alignment vertical="justify"/>
    </xf>
    <xf numFmtId="0" fontId="9" fillId="33" borderId="0" xfId="0" applyFont="1" applyFill="1" applyAlignment="1">
      <alignment/>
    </xf>
    <xf numFmtId="0" fontId="6" fillId="33" borderId="11" xfId="0" applyFont="1" applyFill="1" applyBorder="1" applyAlignment="1">
      <alignment vertical="justify"/>
    </xf>
    <xf numFmtId="1" fontId="6" fillId="33" borderId="12" xfId="55" applyNumberFormat="1" applyFont="1" applyFill="1" applyBorder="1" applyAlignment="1">
      <alignment horizontal="right" wrapText="1"/>
      <protection/>
    </xf>
    <xf numFmtId="0" fontId="9" fillId="33" borderId="0" xfId="0" applyFont="1" applyFill="1" applyBorder="1" applyAlignment="1">
      <alignment/>
    </xf>
    <xf numFmtId="2" fontId="6" fillId="33" borderId="12" xfId="0" applyNumberFormat="1" applyFont="1" applyFill="1" applyBorder="1" applyAlignment="1">
      <alignment vertical="justify" wrapText="1"/>
    </xf>
    <xf numFmtId="1" fontId="6" fillId="33" borderId="12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18" fillId="33" borderId="14" xfId="0" applyFont="1" applyFill="1" applyBorder="1" applyAlignment="1">
      <alignment horizontal="center"/>
    </xf>
    <xf numFmtId="49" fontId="8" fillId="33" borderId="12" xfId="60" applyNumberFormat="1" applyFont="1" applyFill="1" applyBorder="1" applyAlignment="1">
      <alignment horizontal="center" vertical="center" wrapText="1"/>
      <protection/>
    </xf>
    <xf numFmtId="0" fontId="8" fillId="33" borderId="12" xfId="60" applyNumberFormat="1" applyFont="1" applyFill="1" applyBorder="1" applyAlignment="1">
      <alignment horizontal="center" vertical="center" wrapText="1"/>
      <protection/>
    </xf>
    <xf numFmtId="2" fontId="15" fillId="33" borderId="12" xfId="63" applyNumberFormat="1" applyFont="1" applyFill="1" applyBorder="1" applyAlignment="1">
      <alignment horizontal="right" vertical="center" wrapText="1"/>
      <protection/>
    </xf>
    <xf numFmtId="9" fontId="15" fillId="33" borderId="12" xfId="60" applyNumberFormat="1" applyFont="1" applyFill="1" applyBorder="1" applyAlignment="1">
      <alignment horizontal="center" vertical="center" wrapText="1"/>
      <protection/>
    </xf>
    <xf numFmtId="2" fontId="15" fillId="33" borderId="12" xfId="60" applyNumberFormat="1" applyFont="1" applyFill="1" applyBorder="1" applyAlignment="1">
      <alignment horizontal="right" vertical="center" wrapText="1"/>
      <protection/>
    </xf>
    <xf numFmtId="9" fontId="15" fillId="19" borderId="12" xfId="60" applyNumberFormat="1" applyFont="1" applyFill="1" applyBorder="1" applyAlignment="1">
      <alignment horizontal="center" vertical="center" wrapText="1"/>
      <protection/>
    </xf>
    <xf numFmtId="9" fontId="15" fillId="33" borderId="0" xfId="60" applyNumberFormat="1" applyFont="1" applyFill="1" applyBorder="1" applyAlignment="1">
      <alignment horizontal="center" vertical="center" wrapText="1"/>
      <protection/>
    </xf>
    <xf numFmtId="2" fontId="15" fillId="33" borderId="12" xfId="63" applyNumberFormat="1" applyFont="1" applyFill="1" applyBorder="1" applyAlignment="1">
      <alignment vertical="center" wrapText="1"/>
      <protection/>
    </xf>
    <xf numFmtId="2" fontId="15" fillId="33" borderId="12" xfId="60" applyNumberFormat="1" applyFont="1" applyFill="1" applyBorder="1" applyAlignment="1">
      <alignment vertical="center" wrapText="1"/>
      <protection/>
    </xf>
    <xf numFmtId="2" fontId="15" fillId="33" borderId="12" xfId="60" applyNumberFormat="1" applyFont="1" applyFill="1" applyBorder="1">
      <alignment/>
      <protection/>
    </xf>
    <xf numFmtId="2" fontId="15" fillId="33" borderId="12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2" fontId="63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0" fontId="61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/>
    </xf>
    <xf numFmtId="1" fontId="62" fillId="33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1" fontId="9" fillId="33" borderId="12" xfId="0" applyNumberFormat="1" applyFont="1" applyFill="1" applyBorder="1" applyAlignment="1">
      <alignment/>
    </xf>
    <xf numFmtId="1" fontId="61" fillId="33" borderId="11" xfId="0" applyNumberFormat="1" applyFont="1" applyFill="1" applyBorder="1" applyAlignment="1">
      <alignment horizontal="right"/>
    </xf>
    <xf numFmtId="0" fontId="61" fillId="33" borderId="12" xfId="0" applyFont="1" applyFill="1" applyBorder="1" applyAlignment="1">
      <alignment/>
    </xf>
    <xf numFmtId="0" fontId="63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0" fillId="33" borderId="0" xfId="60" applyFont="1" applyFill="1" applyAlignment="1">
      <alignment horizontal="right"/>
      <protection/>
    </xf>
    <xf numFmtId="0" fontId="60" fillId="33" borderId="0" xfId="60" applyFont="1" applyFill="1">
      <alignment/>
      <protection/>
    </xf>
    <xf numFmtId="0" fontId="61" fillId="33" borderId="0" xfId="60" applyFont="1" applyFill="1" applyBorder="1" applyAlignment="1">
      <alignment horizontal="right"/>
      <protection/>
    </xf>
    <xf numFmtId="0" fontId="61" fillId="33" borderId="0" xfId="60" applyFont="1" applyFill="1" applyBorder="1">
      <alignment/>
      <protection/>
    </xf>
    <xf numFmtId="0" fontId="61" fillId="33" borderId="0" xfId="60" applyFont="1" applyFill="1" applyAlignment="1">
      <alignment horizontal="right"/>
      <protection/>
    </xf>
    <xf numFmtId="0" fontId="61" fillId="33" borderId="0" xfId="60" applyFont="1" applyFill="1">
      <alignment/>
      <protection/>
    </xf>
    <xf numFmtId="0" fontId="60" fillId="33" borderId="0" xfId="60" applyNumberFormat="1" applyFont="1" applyFill="1" applyAlignment="1">
      <alignment horizontal="right" vertical="center" wrapText="1"/>
      <protection/>
    </xf>
    <xf numFmtId="0" fontId="60" fillId="33" borderId="0" xfId="0" applyNumberFormat="1" applyFont="1" applyFill="1" applyBorder="1" applyAlignment="1">
      <alignment horizontal="right" vertical="center" wrapText="1"/>
    </xf>
    <xf numFmtId="0" fontId="60" fillId="33" borderId="0" xfId="0" applyNumberFormat="1" applyFont="1" applyFill="1" applyBorder="1" applyAlignment="1">
      <alignment horizontal="left" vertical="center" wrapText="1"/>
    </xf>
    <xf numFmtId="0" fontId="60" fillId="33" borderId="0" xfId="0" applyNumberFormat="1" applyFont="1" applyFill="1" applyAlignment="1">
      <alignment horizontal="right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62" fillId="33" borderId="0" xfId="0" applyNumberFormat="1" applyFont="1" applyFill="1" applyAlignment="1">
      <alignment horizontal="right" vertical="center" wrapText="1"/>
    </xf>
    <xf numFmtId="0" fontId="62" fillId="33" borderId="0" xfId="0" applyNumberFormat="1" applyFont="1" applyFill="1" applyAlignment="1">
      <alignment horizontal="left" vertical="center" wrapText="1"/>
    </xf>
    <xf numFmtId="166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2" xfId="62" applyNumberFormat="1" applyFont="1" applyFill="1" applyBorder="1" applyAlignment="1">
      <alignment horizontal="left" vertical="center" wrapText="1"/>
      <protection/>
    </xf>
    <xf numFmtId="167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2" xfId="62" applyNumberFormat="1" applyFont="1" applyFill="1" applyBorder="1" applyAlignment="1">
      <alignment horizontal="right" vertical="center" wrapText="1"/>
      <protection/>
    </xf>
    <xf numFmtId="164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2" xfId="0" applyNumberFormat="1" applyFont="1" applyFill="1" applyBorder="1" applyAlignment="1">
      <alignment horizontal="right" vertical="center" wrapText="1"/>
    </xf>
    <xf numFmtId="0" fontId="62" fillId="33" borderId="12" xfId="0" applyNumberFormat="1" applyFont="1" applyFill="1" applyBorder="1" applyAlignment="1">
      <alignment horizontal="left" vertical="center" wrapText="1"/>
    </xf>
    <xf numFmtId="0" fontId="62" fillId="33" borderId="12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168" fontId="61" fillId="33" borderId="12" xfId="62" applyNumberFormat="1" applyFont="1" applyFill="1" applyBorder="1" applyAlignment="1">
      <alignment horizontal="right" vertical="center" wrapText="1"/>
      <protection/>
    </xf>
    <xf numFmtId="1" fontId="61" fillId="33" borderId="12" xfId="62" applyNumberFormat="1" applyFont="1" applyFill="1" applyBorder="1" applyAlignment="1">
      <alignment horizontal="right" vertical="center" wrapText="1"/>
      <protection/>
    </xf>
    <xf numFmtId="1" fontId="61" fillId="33" borderId="12" xfId="0" applyNumberFormat="1" applyFont="1" applyFill="1" applyBorder="1" applyAlignment="1">
      <alignment horizontal="right"/>
    </xf>
    <xf numFmtId="164" fontId="61" fillId="33" borderId="12" xfId="64" applyNumberFormat="1" applyFont="1" applyFill="1" applyBorder="1" applyAlignment="1">
      <alignment horizontal="right" vertical="center" wrapText="1"/>
      <protection/>
    </xf>
    <xf numFmtId="2" fontId="61" fillId="33" borderId="12" xfId="0" applyNumberFormat="1" applyFont="1" applyFill="1" applyBorder="1" applyAlignment="1">
      <alignment vertical="justify"/>
    </xf>
    <xf numFmtId="1" fontId="67" fillId="33" borderId="12" xfId="64" applyNumberFormat="1" applyFont="1" applyFill="1" applyBorder="1" applyAlignment="1">
      <alignment horizontal="right" vertical="center" wrapText="1"/>
      <protection/>
    </xf>
    <xf numFmtId="1" fontId="62" fillId="33" borderId="12" xfId="0" applyNumberFormat="1" applyFont="1" applyFill="1" applyBorder="1" applyAlignment="1">
      <alignment horizontal="right" vertical="center" wrapText="1"/>
    </xf>
    <xf numFmtId="165" fontId="61" fillId="33" borderId="12" xfId="62" applyNumberFormat="1" applyFont="1" applyFill="1" applyBorder="1" applyAlignment="1">
      <alignment horizontal="right" vertical="center" wrapText="1"/>
      <protection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0" fontId="60" fillId="33" borderId="0" xfId="0" applyNumberFormat="1" applyFont="1" applyFill="1" applyAlignment="1">
      <alignment horizontal="left" vertical="center" wrapText="1"/>
    </xf>
    <xf numFmtId="0" fontId="61" fillId="33" borderId="12" xfId="0" applyNumberFormat="1" applyFont="1" applyFill="1" applyBorder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left" vertical="center" wrapText="1"/>
    </xf>
    <xf numFmtId="0" fontId="62" fillId="33" borderId="15" xfId="0" applyNumberFormat="1" applyFont="1" applyFill="1" applyBorder="1" applyAlignment="1">
      <alignment horizontal="right" vertical="center" wrapText="1"/>
    </xf>
    <xf numFmtId="169" fontId="61" fillId="33" borderId="12" xfId="62" applyNumberFormat="1" applyFont="1" applyFill="1" applyBorder="1" applyAlignment="1">
      <alignment horizontal="right" vertical="center" wrapText="1"/>
      <protection/>
    </xf>
    <xf numFmtId="170" fontId="61" fillId="33" borderId="12" xfId="62" applyNumberFormat="1" applyFont="1" applyFill="1" applyBorder="1" applyAlignment="1">
      <alignment horizontal="right" vertical="center" wrapText="1"/>
      <protection/>
    </xf>
    <xf numFmtId="0" fontId="61" fillId="33" borderId="11" xfId="0" applyFont="1" applyFill="1" applyBorder="1" applyAlignment="1">
      <alignment vertical="justify"/>
    </xf>
    <xf numFmtId="0" fontId="62" fillId="33" borderId="10" xfId="0" applyNumberFormat="1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61" fillId="33" borderId="0" xfId="0" applyNumberFormat="1" applyFont="1" applyFill="1" applyAlignment="1">
      <alignment horizontal="right" vertical="center" wrapText="1"/>
    </xf>
    <xf numFmtId="0" fontId="61" fillId="33" borderId="0" xfId="0" applyNumberFormat="1" applyFont="1" applyFill="1" applyAlignment="1">
      <alignment horizontal="left" vertical="center" wrapText="1"/>
    </xf>
    <xf numFmtId="0" fontId="61" fillId="33" borderId="13" xfId="0" applyFont="1" applyFill="1" applyBorder="1" applyAlignment="1">
      <alignment horizontal="right"/>
    </xf>
    <xf numFmtId="2" fontId="61" fillId="33" borderId="12" xfId="55" applyNumberFormat="1" applyFont="1" applyFill="1" applyBorder="1" applyAlignment="1">
      <alignment wrapText="1"/>
      <protection/>
    </xf>
    <xf numFmtId="1" fontId="61" fillId="33" borderId="12" xfId="55" applyNumberFormat="1" applyFont="1" applyFill="1" applyBorder="1" applyAlignment="1">
      <alignment horizontal="right" wrapText="1"/>
      <protection/>
    </xf>
    <xf numFmtId="0" fontId="60" fillId="33" borderId="12" xfId="0" applyFont="1" applyFill="1" applyBorder="1" applyAlignment="1">
      <alignment horizontal="right" wrapText="1"/>
    </xf>
    <xf numFmtId="0" fontId="61" fillId="33" borderId="12" xfId="64" applyNumberFormat="1" applyFont="1" applyFill="1" applyBorder="1" applyAlignment="1">
      <alignment horizontal="left" vertical="center" wrapText="1"/>
      <protection/>
    </xf>
    <xf numFmtId="0" fontId="61" fillId="33" borderId="11" xfId="0" applyFont="1" applyFill="1" applyBorder="1" applyAlignment="1">
      <alignment horizontal="left" vertical="justify" wrapText="1"/>
    </xf>
    <xf numFmtId="0" fontId="61" fillId="33" borderId="12" xfId="63" applyNumberFormat="1" applyFont="1" applyFill="1" applyBorder="1" applyAlignment="1">
      <alignment horizontal="left" vertical="center" wrapText="1"/>
      <protection/>
    </xf>
    <xf numFmtId="0" fontId="60" fillId="33" borderId="12" xfId="0" applyNumberFormat="1" applyFont="1" applyFill="1" applyBorder="1" applyAlignment="1">
      <alignment horizontal="right" vertical="center" wrapText="1"/>
    </xf>
    <xf numFmtId="0" fontId="61" fillId="33" borderId="0" xfId="60" applyNumberFormat="1" applyFont="1" applyFill="1" applyAlignment="1">
      <alignment horizontal="right" vertical="center"/>
      <protection/>
    </xf>
    <xf numFmtId="0" fontId="60" fillId="34" borderId="0" xfId="60" applyNumberFormat="1" applyFont="1" applyFill="1" applyBorder="1" applyAlignment="1">
      <alignment horizontal="center" vertical="center"/>
      <protection/>
    </xf>
    <xf numFmtId="2" fontId="68" fillId="0" borderId="12" xfId="0" applyNumberFormat="1" applyFont="1" applyBorder="1" applyAlignment="1">
      <alignment vertical="center"/>
    </xf>
    <xf numFmtId="1" fontId="68" fillId="0" borderId="12" xfId="0" applyNumberFormat="1" applyFont="1" applyBorder="1" applyAlignment="1">
      <alignment vertical="center"/>
    </xf>
    <xf numFmtId="2" fontId="21" fillId="0" borderId="12" xfId="66" applyNumberFormat="1" applyFont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vertical="center"/>
    </xf>
    <xf numFmtId="2" fontId="68" fillId="33" borderId="12" xfId="0" applyNumberFormat="1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1" fontId="26" fillId="0" borderId="12" xfId="67" applyNumberFormat="1" applyFont="1" applyFill="1" applyBorder="1" applyAlignment="1">
      <alignment horizontal="center" vertical="center" wrapText="1"/>
      <protection/>
    </xf>
    <xf numFmtId="2" fontId="26" fillId="0" borderId="12" xfId="67" applyNumberFormat="1" applyFont="1" applyFill="1" applyBorder="1" applyAlignment="1">
      <alignment horizontal="center" vertical="center" wrapText="1"/>
      <protection/>
    </xf>
    <xf numFmtId="1" fontId="21" fillId="0" borderId="12" xfId="67" applyNumberFormat="1" applyFont="1" applyFill="1" applyBorder="1" applyAlignment="1">
      <alignment horizontal="center" vertical="center" wrapText="1"/>
      <protection/>
    </xf>
    <xf numFmtId="9" fontId="21" fillId="14" borderId="12" xfId="71" applyFont="1" applyFill="1" applyBorder="1" applyAlignment="1">
      <alignment horizontal="center" vertical="center" wrapText="1"/>
    </xf>
    <xf numFmtId="2" fontId="21" fillId="0" borderId="12" xfId="75" applyNumberFormat="1" applyFont="1" applyFill="1" applyBorder="1" applyAlignment="1">
      <alignment horizontal="center" vertical="center" wrapText="1"/>
      <protection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9" fontId="21" fillId="19" borderId="12" xfId="71" applyFont="1" applyFill="1" applyBorder="1" applyAlignment="1">
      <alignment horizontal="center" vertical="center"/>
    </xf>
    <xf numFmtId="9" fontId="21" fillId="14" borderId="12" xfId="71" applyFont="1" applyFill="1" applyBorder="1" applyAlignment="1">
      <alignment horizontal="center" vertical="center"/>
    </xf>
    <xf numFmtId="2" fontId="21" fillId="0" borderId="12" xfId="75" applyNumberFormat="1" applyFont="1" applyFill="1" applyBorder="1" applyAlignment="1">
      <alignment horizontal="center" vertical="center"/>
      <protection/>
    </xf>
    <xf numFmtId="2" fontId="26" fillId="0" borderId="12" xfId="65" applyNumberFormat="1" applyFont="1" applyFill="1" applyBorder="1" applyAlignment="1">
      <alignment horizontal="center" vertical="center" wrapText="1"/>
      <protection/>
    </xf>
    <xf numFmtId="2" fontId="26" fillId="0" borderId="12" xfId="62" applyNumberFormat="1" applyFont="1" applyFill="1" applyBorder="1" applyAlignment="1">
      <alignment horizontal="center" vertical="center" wrapText="1"/>
      <protection/>
    </xf>
    <xf numFmtId="2" fontId="26" fillId="0" borderId="12" xfId="0" applyNumberFormat="1" applyFont="1" applyFill="1" applyBorder="1" applyAlignment="1">
      <alignment horizontal="center" vertical="center"/>
    </xf>
    <xf numFmtId="1" fontId="21" fillId="0" borderId="12" xfId="66" applyNumberFormat="1" applyFont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63" fillId="0" borderId="0" xfId="0" applyFont="1" applyAlignment="1">
      <alignment wrapText="1"/>
    </xf>
    <xf numFmtId="0" fontId="69" fillId="0" borderId="0" xfId="0" applyFont="1" applyBorder="1" applyAlignment="1">
      <alignment vertical="center"/>
    </xf>
    <xf numFmtId="1" fontId="68" fillId="0" borderId="0" xfId="0" applyNumberFormat="1" applyFont="1" applyBorder="1" applyAlignment="1">
      <alignment vertical="center"/>
    </xf>
    <xf numFmtId="2" fontId="68" fillId="0" borderId="0" xfId="0" applyNumberFormat="1" applyFont="1" applyBorder="1" applyAlignment="1">
      <alignment vertical="center"/>
    </xf>
    <xf numFmtId="0" fontId="6" fillId="33" borderId="0" xfId="0" applyNumberFormat="1" applyFont="1" applyFill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vertical="justify"/>
    </xf>
    <xf numFmtId="0" fontId="0" fillId="33" borderId="10" xfId="0" applyFont="1" applyFill="1" applyBorder="1" applyAlignment="1">
      <alignment/>
    </xf>
    <xf numFmtId="0" fontId="62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justify"/>
    </xf>
    <xf numFmtId="0" fontId="61" fillId="33" borderId="10" xfId="0" applyFont="1" applyFill="1" applyBorder="1" applyAlignment="1">
      <alignment/>
    </xf>
    <xf numFmtId="0" fontId="64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5" fillId="33" borderId="0" xfId="60" applyNumberFormat="1" applyFont="1" applyFill="1" applyBorder="1" applyAlignment="1">
      <alignment horizontal="center" vertical="center" wrapText="1"/>
      <protection/>
    </xf>
    <xf numFmtId="0" fontId="61" fillId="33" borderId="0" xfId="0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horizontal="center" vertical="center" wrapText="1"/>
    </xf>
    <xf numFmtId="0" fontId="60" fillId="33" borderId="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0" fillId="33" borderId="0" xfId="60" applyNumberFormat="1" applyFont="1" applyFill="1" applyBorder="1" applyAlignment="1">
      <alignment horizontal="center" vertical="center" wrapText="1"/>
      <protection/>
    </xf>
    <xf numFmtId="0" fontId="60" fillId="33" borderId="19" xfId="61" applyNumberFormat="1" applyFont="1" applyFill="1" applyBorder="1" applyAlignment="1">
      <alignment horizontal="right" vertical="center" wrapText="1"/>
      <protection/>
    </xf>
    <xf numFmtId="0" fontId="60" fillId="33" borderId="11" xfId="61" applyNumberFormat="1" applyFont="1" applyFill="1" applyBorder="1" applyAlignment="1">
      <alignment horizontal="right" vertical="center" wrapText="1"/>
      <protection/>
    </xf>
    <xf numFmtId="0" fontId="60" fillId="33" borderId="19" xfId="61" applyNumberFormat="1" applyFont="1" applyFill="1" applyBorder="1" applyAlignment="1">
      <alignment horizontal="center" vertical="center" wrapText="1"/>
      <protection/>
    </xf>
    <xf numFmtId="0" fontId="60" fillId="33" borderId="11" xfId="61" applyNumberFormat="1" applyFont="1" applyFill="1" applyBorder="1" applyAlignment="1">
      <alignment horizontal="center" vertical="center" wrapText="1"/>
      <protection/>
    </xf>
    <xf numFmtId="0" fontId="8" fillId="33" borderId="19" xfId="61" applyNumberFormat="1" applyFont="1" applyFill="1" applyBorder="1" applyAlignment="1">
      <alignment horizontal="center" vertical="center" wrapText="1"/>
      <protection/>
    </xf>
    <xf numFmtId="0" fontId="8" fillId="33" borderId="11" xfId="61" applyNumberFormat="1" applyFont="1" applyFill="1" applyBorder="1" applyAlignment="1">
      <alignment horizontal="center" vertical="center" wrapText="1"/>
      <protection/>
    </xf>
    <xf numFmtId="0" fontId="5" fillId="33" borderId="19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0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vertical="justify"/>
    </xf>
    <xf numFmtId="0" fontId="60" fillId="33" borderId="10" xfId="0" applyFont="1" applyFill="1" applyBorder="1" applyAlignment="1">
      <alignment vertical="justify"/>
    </xf>
    <xf numFmtId="0" fontId="68" fillId="33" borderId="13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25" fillId="0" borderId="12" xfId="62" applyNumberFormat="1" applyFont="1" applyFill="1" applyBorder="1" applyAlignment="1">
      <alignment horizontal="right" vertical="center"/>
      <protection/>
    </xf>
    <xf numFmtId="0" fontId="24" fillId="0" borderId="12" xfId="0" applyFont="1" applyFill="1" applyBorder="1" applyAlignment="1">
      <alignment vertical="center"/>
    </xf>
    <xf numFmtId="0" fontId="25" fillId="34" borderId="12" xfId="62" applyNumberFormat="1" applyFont="1" applyFill="1" applyBorder="1" applyAlignment="1">
      <alignment horizontal="right" vertical="center"/>
      <protection/>
    </xf>
    <xf numFmtId="0" fontId="24" fillId="34" borderId="12" xfId="0" applyFont="1" applyFill="1" applyBorder="1" applyAlignment="1">
      <alignment vertical="center"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0" fontId="26" fillId="0" borderId="12" xfId="66" applyNumberFormat="1" applyFont="1" applyBorder="1" applyAlignment="1">
      <alignment horizontal="left" vertical="center" wrapText="1"/>
      <protection/>
    </xf>
    <xf numFmtId="2" fontId="26" fillId="0" borderId="12" xfId="66" applyNumberFormat="1" applyFont="1" applyBorder="1" applyAlignment="1">
      <alignment horizontal="left" vertical="center" wrapText="1"/>
      <protection/>
    </xf>
    <xf numFmtId="0" fontId="21" fillId="0" borderId="11" xfId="66" applyNumberFormat="1" applyFont="1" applyBorder="1" applyAlignment="1">
      <alignment horizontal="center" vertical="center" wrapText="1"/>
      <protection/>
    </xf>
    <xf numFmtId="0" fontId="21" fillId="0" borderId="12" xfId="66" applyNumberFormat="1" applyFont="1" applyBorder="1" applyAlignment="1">
      <alignment horizontal="center" vertical="center" wrapText="1"/>
      <protection/>
    </xf>
    <xf numFmtId="1" fontId="21" fillId="0" borderId="11" xfId="66" applyNumberFormat="1" applyFont="1" applyBorder="1" applyAlignment="1">
      <alignment horizontal="center" vertical="center" wrapText="1"/>
      <protection/>
    </xf>
    <xf numFmtId="1" fontId="21" fillId="0" borderId="12" xfId="66" applyNumberFormat="1" applyFont="1" applyBorder="1" applyAlignment="1">
      <alignment horizontal="center" vertical="center" wrapText="1"/>
      <protection/>
    </xf>
    <xf numFmtId="2" fontId="21" fillId="0" borderId="11" xfId="66" applyNumberFormat="1" applyFont="1" applyBorder="1" applyAlignment="1">
      <alignment horizontal="center" vertical="center" wrapText="1"/>
      <protection/>
    </xf>
    <xf numFmtId="2" fontId="21" fillId="0" borderId="12" xfId="66" applyNumberFormat="1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" fontId="21" fillId="0" borderId="12" xfId="62" applyNumberFormat="1" applyFont="1" applyFill="1" applyBorder="1" applyAlignment="1">
      <alignment horizontal="center" vertical="center" wrapText="1"/>
      <protection/>
    </xf>
    <xf numFmtId="0" fontId="21" fillId="0" borderId="16" xfId="62" applyNumberFormat="1" applyFont="1" applyBorder="1" applyAlignment="1">
      <alignment horizontal="center" vertical="center" wrapText="1"/>
      <protection/>
    </xf>
    <xf numFmtId="0" fontId="21" fillId="0" borderId="17" xfId="62" applyNumberFormat="1" applyFont="1" applyBorder="1" applyAlignment="1">
      <alignment horizontal="center" vertical="center" wrapText="1"/>
      <protection/>
    </xf>
    <xf numFmtId="0" fontId="21" fillId="0" borderId="20" xfId="62" applyNumberFormat="1" applyFont="1" applyBorder="1" applyAlignment="1">
      <alignment horizontal="center" vertical="center" wrapText="1"/>
      <protection/>
    </xf>
    <xf numFmtId="0" fontId="15" fillId="33" borderId="12" xfId="60" applyNumberFormat="1" applyFont="1" applyFill="1" applyBorder="1" applyAlignment="1">
      <alignment horizontal="center" vertical="center"/>
      <protection/>
    </xf>
    <xf numFmtId="0" fontId="8" fillId="33" borderId="12" xfId="60" applyNumberFormat="1" applyFont="1" applyFill="1" applyBorder="1" applyAlignment="1">
      <alignment horizontal="center" vertical="center"/>
      <protection/>
    </xf>
    <xf numFmtId="0" fontId="8" fillId="33" borderId="0" xfId="60" applyFont="1" applyFill="1" applyAlignment="1">
      <alignment horizontal="center" wrapText="1"/>
      <protection/>
    </xf>
    <xf numFmtId="0" fontId="8" fillId="33" borderId="11" xfId="60" applyNumberFormat="1" applyFont="1" applyFill="1" applyBorder="1" applyAlignment="1">
      <alignment horizontal="center" vertical="center" wrapText="1"/>
      <protection/>
    </xf>
    <xf numFmtId="0" fontId="8" fillId="33" borderId="12" xfId="60" applyNumberFormat="1" applyFont="1" applyFill="1" applyBorder="1" applyAlignment="1">
      <alignment horizontal="center" vertical="center" wrapText="1"/>
      <protection/>
    </xf>
    <xf numFmtId="49" fontId="8" fillId="33" borderId="11" xfId="60" applyNumberFormat="1" applyFont="1" applyFill="1" applyBorder="1" applyAlignment="1">
      <alignment horizontal="center" vertical="center" wrapText="1"/>
      <protection/>
    </xf>
    <xf numFmtId="0" fontId="8" fillId="33" borderId="21" xfId="60" applyNumberFormat="1" applyFont="1" applyFill="1" applyBorder="1" applyAlignment="1">
      <alignment horizontal="center" vertical="center" wrapText="1"/>
      <protection/>
    </xf>
    <xf numFmtId="0" fontId="8" fillId="33" borderId="22" xfId="60" applyNumberFormat="1" applyFont="1" applyFill="1" applyBorder="1" applyAlignment="1">
      <alignment horizontal="center" vertical="center" wrapText="1"/>
      <protection/>
    </xf>
    <xf numFmtId="0" fontId="8" fillId="33" borderId="23" xfId="60" applyNumberFormat="1" applyFont="1" applyFill="1" applyBorder="1" applyAlignment="1">
      <alignment horizontal="center" vertical="center" wrapText="1"/>
      <protection/>
    </xf>
    <xf numFmtId="0" fontId="15" fillId="34" borderId="12" xfId="60" applyFont="1" applyFill="1" applyBorder="1" applyAlignment="1">
      <alignment horizontal="center"/>
      <protection/>
    </xf>
    <xf numFmtId="0" fontId="5" fillId="0" borderId="0" xfId="60" applyFont="1" applyAlignment="1">
      <alignment horizontal="center" vertical="center" wrapText="1"/>
      <protection/>
    </xf>
    <xf numFmtId="0" fontId="15" fillId="35" borderId="16" xfId="60" applyFont="1" applyFill="1" applyBorder="1" applyAlignment="1">
      <alignment horizontal="center" vertical="center"/>
      <protection/>
    </xf>
    <xf numFmtId="0" fontId="15" fillId="35" borderId="20" xfId="60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2" xfId="63"/>
    <cellStyle name="Обычный_Лист3" xfId="64"/>
    <cellStyle name="Обычный_Лист6" xfId="65"/>
    <cellStyle name="Обычный_Соотношение ЭЦ" xfId="66"/>
    <cellStyle name="Обычный_хэх Могильный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K311"/>
  <sheetViews>
    <sheetView zoomScalePageLayoutView="0" workbookViewId="0" topLeftCell="A10">
      <selection activeCell="G304" sqref="G304"/>
    </sheetView>
  </sheetViews>
  <sheetFormatPr defaultColWidth="9.28125" defaultRowHeight="15"/>
  <cols>
    <col min="1" max="1" width="7.28125" style="80" customWidth="1"/>
    <col min="2" max="2" width="29.28125" style="33" customWidth="1"/>
    <col min="3" max="3" width="6.28125" style="34" customWidth="1"/>
    <col min="4" max="4" width="3.421875" style="39" customWidth="1"/>
    <col min="5" max="5" width="2.28125" style="39" customWidth="1"/>
    <col min="6" max="6" width="11.00390625" style="121" customWidth="1"/>
    <col min="7" max="7" width="30.7109375" style="122" customWidth="1"/>
    <col min="8" max="8" width="5.7109375" style="121" customWidth="1"/>
    <col min="9" max="16384" width="9.28125" style="39" customWidth="1"/>
  </cols>
  <sheetData>
    <row r="1" spans="1:8" s="10" customFormat="1" ht="12.75">
      <c r="A1" s="73"/>
      <c r="B1" s="8"/>
      <c r="C1" s="9"/>
      <c r="F1" s="117"/>
      <c r="G1" s="118"/>
      <c r="H1" s="117"/>
    </row>
    <row r="2" spans="1:8" ht="12.75">
      <c r="A2" s="74"/>
      <c r="B2" s="12"/>
      <c r="C2" s="13"/>
      <c r="D2" s="38"/>
      <c r="F2" s="119"/>
      <c r="G2" s="120"/>
      <c r="H2" s="119"/>
    </row>
    <row r="3" spans="1:4" ht="34.5" customHeight="1">
      <c r="A3" s="212" t="s">
        <v>62</v>
      </c>
      <c r="B3" s="213"/>
      <c r="C3" s="213"/>
      <c r="D3" s="213"/>
    </row>
    <row r="4" spans="1:8" ht="12.75">
      <c r="A4" s="212"/>
      <c r="B4" s="212"/>
      <c r="C4" s="212"/>
      <c r="D4" s="212"/>
      <c r="F4" s="217"/>
      <c r="G4" s="217"/>
      <c r="H4" s="123"/>
    </row>
    <row r="5" spans="1:8" ht="12.75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ht="12.75">
      <c r="A6" s="75"/>
      <c r="B6" s="11"/>
      <c r="C6" s="13"/>
      <c r="D6" s="40"/>
      <c r="F6" s="124"/>
      <c r="G6" s="125"/>
      <c r="H6" s="124"/>
    </row>
    <row r="7" spans="1:8" s="43" customFormat="1" ht="12.75" customHeight="1">
      <c r="A7" s="222" t="s">
        <v>33</v>
      </c>
      <c r="B7" s="224" t="s">
        <v>32</v>
      </c>
      <c r="C7" s="226" t="s">
        <v>0</v>
      </c>
      <c r="D7" s="215"/>
      <c r="F7" s="218"/>
      <c r="G7" s="220" t="s">
        <v>32</v>
      </c>
      <c r="H7" s="218" t="s">
        <v>0</v>
      </c>
    </row>
    <row r="8" spans="1:8" s="43" customFormat="1" ht="12.75">
      <c r="A8" s="223"/>
      <c r="B8" s="225"/>
      <c r="C8" s="226"/>
      <c r="D8" s="215"/>
      <c r="F8" s="219"/>
      <c r="G8" s="221"/>
      <c r="H8" s="219"/>
    </row>
    <row r="9" spans="1:8" s="43" customFormat="1" ht="12.75" customHeight="1">
      <c r="A9" s="214" t="s">
        <v>36</v>
      </c>
      <c r="B9" s="207"/>
      <c r="C9" s="207"/>
      <c r="D9" s="207"/>
      <c r="F9" s="126"/>
      <c r="G9" s="127" t="s">
        <v>36</v>
      </c>
      <c r="H9" s="126"/>
    </row>
    <row r="10" spans="1:8" s="44" customFormat="1" ht="13.5">
      <c r="A10" s="227" t="s">
        <v>51</v>
      </c>
      <c r="B10" s="227"/>
      <c r="C10" s="227"/>
      <c r="D10" s="227"/>
      <c r="F10" s="128"/>
      <c r="G10" s="129"/>
      <c r="H10" s="128"/>
    </row>
    <row r="11" spans="1:8" s="46" customFormat="1" ht="26.25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26.25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ht="12.75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ht="12.75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ht="12.75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5">
      <c r="A16" s="228" t="s">
        <v>61</v>
      </c>
      <c r="B16" s="201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5">
      <c r="A17" s="58"/>
      <c r="C17" s="50"/>
      <c r="F17" s="138"/>
      <c r="G17" s="139"/>
      <c r="H17" s="138"/>
    </row>
    <row r="18" spans="1:8" s="49" customFormat="1" ht="13.5" customHeight="1">
      <c r="A18" s="58"/>
      <c r="C18" s="50"/>
      <c r="F18" s="19"/>
      <c r="G18" s="202" t="s">
        <v>52</v>
      </c>
      <c r="H18" s="202"/>
    </row>
    <row r="19" spans="1:8" s="49" customFormat="1" ht="26.25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5">
      <c r="A20" s="58"/>
      <c r="C20" s="50"/>
      <c r="F20" s="141"/>
      <c r="G20" s="131" t="s">
        <v>163</v>
      </c>
      <c r="H20" s="141">
        <v>200</v>
      </c>
    </row>
    <row r="21" spans="1:8" s="49" customFormat="1" ht="13.5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>
      <c r="A22" s="59"/>
      <c r="C22" s="45"/>
      <c r="F22" s="200" t="s">
        <v>53</v>
      </c>
      <c r="G22" s="203"/>
      <c r="H22" s="137">
        <f>SUM(H19:H21)</f>
        <v>265</v>
      </c>
    </row>
    <row r="23" spans="1:8" s="44" customFormat="1" ht="13.5">
      <c r="A23" s="207" t="s">
        <v>8</v>
      </c>
      <c r="B23" s="207"/>
      <c r="C23" s="207"/>
      <c r="D23" s="207"/>
      <c r="F23" s="128"/>
      <c r="G23" s="129"/>
      <c r="H23" s="128"/>
    </row>
    <row r="24" spans="1:8" s="46" customFormat="1" ht="32.25" customHeight="1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 ht="12.75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6.25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ht="12.75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ht="12.75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ht="12.75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ht="12.75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5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>
      <c r="A32" s="58"/>
      <c r="C32" s="50"/>
      <c r="F32" s="138"/>
      <c r="G32" s="139"/>
      <c r="H32" s="138"/>
    </row>
    <row r="33" spans="1:8" s="44" customFormat="1" ht="13.5">
      <c r="A33" s="207" t="s">
        <v>43</v>
      </c>
      <c r="B33" s="207"/>
      <c r="C33" s="207"/>
      <c r="D33" s="207"/>
      <c r="F33" s="128"/>
      <c r="G33" s="129"/>
      <c r="H33" s="128"/>
    </row>
    <row r="34" spans="1:8" s="46" customFormat="1" ht="26.25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ht="12.75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ht="12.75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5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ht="12.75">
      <c r="A38" s="66"/>
      <c r="C38" s="56"/>
      <c r="F38" s="148"/>
      <c r="G38" s="149"/>
      <c r="H38" s="148"/>
    </row>
    <row r="39" spans="1:8" s="41" customFormat="1" ht="25.5" customHeight="1">
      <c r="A39" s="214" t="s">
        <v>30</v>
      </c>
      <c r="B39" s="207"/>
      <c r="C39" s="207"/>
      <c r="D39" s="207"/>
      <c r="F39" s="126"/>
      <c r="G39" s="150" t="s">
        <v>30</v>
      </c>
      <c r="H39" s="126"/>
    </row>
    <row r="40" spans="1:8" s="44" customFormat="1" ht="13.5">
      <c r="A40" s="207" t="s">
        <v>51</v>
      </c>
      <c r="B40" s="207"/>
      <c r="C40" s="207"/>
      <c r="D40" s="207"/>
      <c r="F40" s="128"/>
      <c r="G40" s="129"/>
      <c r="H40" s="128"/>
    </row>
    <row r="41" spans="1:8" s="46" customFormat="1" ht="26.2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6.25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 ht="12.75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6.25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 ht="12.75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ht="12.75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>
      <c r="A47" s="228" t="s">
        <v>61</v>
      </c>
      <c r="B47" s="201"/>
      <c r="C47" s="47">
        <f>SUM(C41:C46)</f>
        <v>685</v>
      </c>
      <c r="F47" s="200" t="s">
        <v>61</v>
      </c>
      <c r="G47" s="201"/>
      <c r="H47" s="16">
        <f>SUM(H41:H46)</f>
        <v>685</v>
      </c>
    </row>
    <row r="48" spans="1:8" s="49" customFormat="1" ht="13.5">
      <c r="A48" s="58"/>
      <c r="C48" s="50"/>
      <c r="F48" s="19"/>
      <c r="G48" s="152"/>
      <c r="H48" s="153"/>
    </row>
    <row r="49" spans="1:8" s="49" customFormat="1" ht="13.5" customHeight="1">
      <c r="A49" s="58"/>
      <c r="C49" s="50"/>
      <c r="F49" s="19"/>
      <c r="G49" s="202" t="s">
        <v>52</v>
      </c>
      <c r="H49" s="202"/>
    </row>
    <row r="50" spans="1:8" s="49" customFormat="1" ht="13.5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5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5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>
      <c r="A53" s="76"/>
      <c r="B53" s="17"/>
      <c r="C53" s="17"/>
      <c r="F53" s="200" t="s">
        <v>53</v>
      </c>
      <c r="G53" s="203"/>
      <c r="H53" s="137">
        <f>SUM(H50:H52)</f>
        <v>265</v>
      </c>
    </row>
    <row r="54" spans="1:8" s="44" customFormat="1" ht="13.5">
      <c r="A54" s="207" t="s">
        <v>8</v>
      </c>
      <c r="B54" s="207"/>
      <c r="C54" s="207"/>
      <c r="D54" s="207"/>
      <c r="F54" s="128"/>
      <c r="G54" s="129"/>
      <c r="H54" s="128"/>
    </row>
    <row r="55" spans="1:8" s="46" customFormat="1" ht="12.75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3.75" customHeight="1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 ht="12.75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 ht="12.75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 ht="12.75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ht="12.75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ht="12.75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>
      <c r="A63" s="204" t="s">
        <v>20</v>
      </c>
      <c r="B63" s="216"/>
      <c r="C63" s="18">
        <f>SUM(C55:C62)</f>
        <v>1010</v>
      </c>
      <c r="F63" s="204" t="s">
        <v>7</v>
      </c>
      <c r="G63" s="205" t="s">
        <v>7</v>
      </c>
      <c r="H63" s="19">
        <f>SUM(H55:H62)</f>
        <v>830</v>
      </c>
    </row>
    <row r="64" spans="1:8" s="44" customFormat="1" ht="13.5">
      <c r="A64" s="207" t="s">
        <v>43</v>
      </c>
      <c r="B64" s="207"/>
      <c r="C64" s="207"/>
      <c r="D64" s="207"/>
      <c r="F64" s="128"/>
      <c r="G64" s="129"/>
      <c r="H64" s="128"/>
    </row>
    <row r="65" spans="1:8" s="46" customFormat="1" ht="12.75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ht="12.75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ht="12.75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5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>
      <c r="A69" s="214" t="s">
        <v>29</v>
      </c>
      <c r="B69" s="207"/>
      <c r="C69" s="207"/>
      <c r="D69" s="207"/>
      <c r="F69" s="126"/>
      <c r="G69" s="150" t="s">
        <v>29</v>
      </c>
      <c r="H69" s="126"/>
    </row>
    <row r="70" spans="1:8" s="44" customFormat="1" ht="13.5">
      <c r="A70" s="207" t="s">
        <v>51</v>
      </c>
      <c r="B70" s="207"/>
      <c r="C70" s="207"/>
      <c r="D70" s="207"/>
      <c r="F70" s="128"/>
      <c r="G70" s="129"/>
      <c r="H70" s="128"/>
    </row>
    <row r="71" spans="1:8" s="46" customFormat="1" ht="26.25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6.25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6.25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 ht="12.75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ht="12.75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ht="12.75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>
      <c r="A78" s="228" t="s">
        <v>61</v>
      </c>
      <c r="B78" s="201"/>
      <c r="C78" s="47">
        <f>SUM(C71:C77)</f>
        <v>690</v>
      </c>
      <c r="F78" s="200" t="s">
        <v>61</v>
      </c>
      <c r="G78" s="201" t="s">
        <v>61</v>
      </c>
      <c r="H78" s="137">
        <f>SUM(H71:H77)</f>
        <v>740</v>
      </c>
    </row>
    <row r="79" spans="1:8" s="49" customFormat="1" ht="13.5">
      <c r="A79" s="58"/>
      <c r="C79" s="50"/>
      <c r="F79" s="19"/>
      <c r="G79" s="152"/>
      <c r="H79" s="153"/>
    </row>
    <row r="80" spans="1:8" s="49" customFormat="1" ht="13.5" customHeight="1">
      <c r="A80" s="58"/>
      <c r="C80" s="50"/>
      <c r="F80" s="19"/>
      <c r="G80" s="206" t="s">
        <v>52</v>
      </c>
      <c r="H80" s="202"/>
    </row>
    <row r="81" spans="1:8" s="49" customFormat="1" ht="26.25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5">
      <c r="A82" s="58"/>
      <c r="C82" s="50"/>
      <c r="F82" s="141"/>
      <c r="G82" s="131" t="s">
        <v>163</v>
      </c>
      <c r="H82" s="141">
        <v>200</v>
      </c>
    </row>
    <row r="83" spans="1:8" s="49" customFormat="1" ht="13.5">
      <c r="A83" s="58"/>
      <c r="C83" s="50"/>
      <c r="F83" s="133"/>
      <c r="G83" s="131" t="s">
        <v>42</v>
      </c>
      <c r="H83" s="141">
        <v>15</v>
      </c>
    </row>
    <row r="84" spans="1:8" s="49" customFormat="1" ht="27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>
      <c r="A85" s="58"/>
      <c r="C85" s="50"/>
      <c r="F85" s="32"/>
      <c r="G85" s="139"/>
      <c r="H85" s="138"/>
    </row>
    <row r="86" spans="1:8" s="44" customFormat="1" ht="13.5">
      <c r="A86" s="207" t="s">
        <v>8</v>
      </c>
      <c r="B86" s="207"/>
      <c r="C86" s="207"/>
      <c r="D86" s="207"/>
      <c r="F86" s="128"/>
      <c r="G86" s="129"/>
      <c r="H86" s="128"/>
    </row>
    <row r="87" spans="1:8" s="46" customFormat="1" ht="29.25" customHeight="1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6.25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ht="12.75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ht="12.75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 ht="12.75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ht="12.75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6.25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5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5">
      <c r="A95" s="207" t="s">
        <v>43</v>
      </c>
      <c r="B95" s="207"/>
      <c r="C95" s="207"/>
      <c r="D95" s="207"/>
      <c r="F95" s="128"/>
      <c r="G95" s="129"/>
      <c r="H95" s="128"/>
    </row>
    <row r="96" spans="1:8" s="46" customFormat="1" ht="26.25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ht="12.75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ht="12.75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5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ht="12.75">
      <c r="A100" s="214" t="s">
        <v>28</v>
      </c>
      <c r="B100" s="207"/>
      <c r="C100" s="207"/>
      <c r="D100" s="207"/>
      <c r="F100" s="126"/>
      <c r="G100" s="150" t="s">
        <v>28</v>
      </c>
      <c r="H100" s="126"/>
    </row>
    <row r="101" spans="1:8" s="44" customFormat="1" ht="13.5">
      <c r="A101" s="207" t="s">
        <v>51</v>
      </c>
      <c r="B101" s="207"/>
      <c r="C101" s="207"/>
      <c r="D101" s="207"/>
      <c r="F101" s="128"/>
      <c r="G101" s="129"/>
      <c r="H101" s="128"/>
    </row>
    <row r="102" spans="1:8" s="46" customFormat="1" ht="26.25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25" customHeight="1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 ht="12.75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 ht="12.75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ht="12.75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ht="12.75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5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>
      <c r="A109" s="58"/>
      <c r="C109" s="50"/>
      <c r="F109" s="19"/>
      <c r="G109" s="139"/>
      <c r="H109" s="138"/>
    </row>
    <row r="110" spans="1:8" s="49" customFormat="1" ht="13.5" customHeight="1">
      <c r="A110" s="58"/>
      <c r="C110" s="50"/>
      <c r="F110" s="19"/>
      <c r="G110" s="206" t="s">
        <v>52</v>
      </c>
      <c r="H110" s="202"/>
    </row>
    <row r="111" spans="1:8" s="49" customFormat="1" ht="13.5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5">
      <c r="A112" s="58"/>
      <c r="C112" s="50"/>
      <c r="F112" s="141"/>
      <c r="G112" s="131" t="s">
        <v>163</v>
      </c>
      <c r="H112" s="141">
        <v>200</v>
      </c>
    </row>
    <row r="113" spans="1:8" s="49" customFormat="1" ht="13.5">
      <c r="A113" s="58"/>
      <c r="C113" s="50"/>
      <c r="F113" s="133"/>
      <c r="G113" s="131" t="s">
        <v>168</v>
      </c>
      <c r="H113" s="141">
        <v>15</v>
      </c>
    </row>
    <row r="114" spans="1:8" s="49" customFormat="1" ht="14.25">
      <c r="A114" s="58"/>
      <c r="C114" s="50"/>
      <c r="F114" s="210" t="s">
        <v>53</v>
      </c>
      <c r="G114" s="211"/>
      <c r="H114" s="137">
        <f>SUM(H111:H113)</f>
        <v>265</v>
      </c>
    </row>
    <row r="115" spans="1:8" s="44" customFormat="1" ht="13.5">
      <c r="A115" s="207" t="s">
        <v>8</v>
      </c>
      <c r="B115" s="207"/>
      <c r="C115" s="207"/>
      <c r="D115" s="207"/>
      <c r="F115" s="128"/>
      <c r="G115" s="129"/>
      <c r="H115" s="128"/>
    </row>
    <row r="116" spans="1:8" s="46" customFormat="1" ht="12.75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 ht="12.75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 ht="12.75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 ht="12.75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ht="12.75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ht="12.75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ht="12.75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5">
      <c r="A123" s="228" t="s">
        <v>20</v>
      </c>
      <c r="B123" s="201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5">
      <c r="A124" s="207" t="s">
        <v>43</v>
      </c>
      <c r="B124" s="207"/>
      <c r="C124" s="207"/>
      <c r="D124" s="207"/>
      <c r="F124" s="128"/>
      <c r="G124" s="129"/>
      <c r="H124" s="128"/>
    </row>
    <row r="125" spans="1:8" s="46" customFormat="1" ht="12.75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ht="12.75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ht="12.75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5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8" s="41" customFormat="1" ht="30" customHeight="1">
      <c r="A129" s="214" t="s">
        <v>27</v>
      </c>
      <c r="B129" s="207"/>
      <c r="C129" s="207"/>
      <c r="D129" s="207"/>
      <c r="F129" s="126"/>
      <c r="G129" s="150" t="s">
        <v>27</v>
      </c>
      <c r="H129" s="126"/>
    </row>
    <row r="130" spans="1:8" s="44" customFormat="1" ht="13.5">
      <c r="A130" s="207" t="s">
        <v>51</v>
      </c>
      <c r="B130" s="207"/>
      <c r="C130" s="207"/>
      <c r="D130" s="207"/>
      <c r="F130" s="128"/>
      <c r="G130" s="129"/>
      <c r="H130" s="128"/>
    </row>
    <row r="131" spans="1:11" s="46" customFormat="1" ht="24" customHeight="1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199"/>
      <c r="J131" s="199"/>
      <c r="K131" s="199"/>
    </row>
    <row r="132" spans="1:8" s="46" customFormat="1" ht="12.75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8" s="46" customFormat="1" ht="12.75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8" s="46" customFormat="1" ht="12.75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8" s="46" customFormat="1" ht="12.75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8" s="46" customFormat="1" ht="12.75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8" s="49" customFormat="1" ht="13.5">
      <c r="A137" s="208" t="s">
        <v>61</v>
      </c>
      <c r="B137" s="209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8" s="49" customFormat="1" ht="13.5" customHeight="1">
      <c r="A138" s="58"/>
      <c r="C138" s="50"/>
      <c r="F138" s="19"/>
      <c r="G138" s="206" t="s">
        <v>52</v>
      </c>
      <c r="H138" s="202"/>
    </row>
    <row r="139" spans="1:8" s="49" customFormat="1" ht="26.25">
      <c r="A139" s="58"/>
      <c r="C139" s="50"/>
      <c r="F139" s="140">
        <v>553</v>
      </c>
      <c r="G139" s="131" t="s">
        <v>165</v>
      </c>
      <c r="H139" s="141">
        <v>50</v>
      </c>
    </row>
    <row r="140" spans="1:8" s="49" customFormat="1" ht="13.5">
      <c r="A140" s="58"/>
      <c r="C140" s="50"/>
      <c r="F140" s="141"/>
      <c r="G140" s="131" t="s">
        <v>163</v>
      </c>
      <c r="H140" s="141">
        <v>200</v>
      </c>
    </row>
    <row r="141" spans="1:8" s="49" customFormat="1" ht="13.5">
      <c r="A141" s="58"/>
      <c r="C141" s="50"/>
      <c r="F141" s="133"/>
      <c r="G141" s="131" t="s">
        <v>42</v>
      </c>
      <c r="H141" s="141">
        <v>15</v>
      </c>
    </row>
    <row r="142" spans="1:8" s="49" customFormat="1" ht="13.5">
      <c r="A142" s="58"/>
      <c r="C142" s="50"/>
      <c r="F142" s="19"/>
      <c r="G142" s="26" t="s">
        <v>53</v>
      </c>
      <c r="H142" s="16">
        <f>SUM(H139:H141)</f>
        <v>265</v>
      </c>
    </row>
    <row r="143" spans="1:8" s="44" customFormat="1" ht="13.5">
      <c r="A143" s="207" t="s">
        <v>8</v>
      </c>
      <c r="B143" s="207"/>
      <c r="C143" s="207"/>
      <c r="D143" s="207"/>
      <c r="F143" s="128"/>
      <c r="G143" s="129"/>
      <c r="H143" s="128"/>
    </row>
    <row r="144" spans="1:8" s="46" customFormat="1" ht="12.75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6.25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ht="12.75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ht="12.75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ht="12.75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ht="12.75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ht="12.75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5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5">
      <c r="A152" s="207" t="s">
        <v>43</v>
      </c>
      <c r="B152" s="207"/>
      <c r="C152" s="207"/>
      <c r="D152" s="207"/>
      <c r="F152" s="128"/>
      <c r="G152" s="129"/>
      <c r="H152" s="128"/>
    </row>
    <row r="153" spans="1:8" s="46" customFormat="1" ht="26.25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ht="12.75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ht="12.75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5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ht="12.75">
      <c r="A157" s="57"/>
      <c r="B157" s="46"/>
      <c r="C157" s="28"/>
      <c r="F157" s="158"/>
      <c r="G157" s="29"/>
      <c r="H157" s="148"/>
    </row>
    <row r="158" spans="1:8" s="55" customFormat="1" ht="12.75">
      <c r="A158" s="57"/>
      <c r="B158" s="46"/>
      <c r="C158" s="28"/>
      <c r="F158" s="159"/>
      <c r="G158" s="107"/>
      <c r="H158" s="148"/>
    </row>
    <row r="159" spans="1:8" s="88" customFormat="1" ht="12.75" customHeight="1">
      <c r="A159" s="108"/>
      <c r="B159" s="207" t="s">
        <v>26</v>
      </c>
      <c r="C159" s="207"/>
      <c r="D159" s="207"/>
      <c r="F159" s="159"/>
      <c r="G159" s="109" t="s">
        <v>26</v>
      </c>
      <c r="H159" s="17"/>
    </row>
    <row r="160" spans="1:8" s="46" customFormat="1" ht="12.75">
      <c r="A160" s="207" t="s">
        <v>51</v>
      </c>
      <c r="B160" s="207"/>
      <c r="C160" s="207"/>
      <c r="D160" s="207"/>
      <c r="F160" s="160"/>
      <c r="G160" s="161"/>
      <c r="H160" s="160"/>
    </row>
    <row r="161" spans="1:8" s="46" customFormat="1" ht="26.25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ht="12.75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ht="12.75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 ht="12.75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ht="12.75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ht="12.75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ht="12.75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5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>
      <c r="A169" s="57"/>
      <c r="B169" s="46"/>
      <c r="C169" s="46"/>
      <c r="F169" s="137"/>
      <c r="G169" s="206" t="s">
        <v>52</v>
      </c>
      <c r="H169" s="202"/>
    </row>
    <row r="170" spans="1:8" s="44" customFormat="1" ht="26.25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5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5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ht="12.75">
      <c r="A174" s="207" t="s">
        <v>8</v>
      </c>
      <c r="B174" s="207"/>
      <c r="C174" s="207"/>
      <c r="D174" s="207"/>
      <c r="F174" s="160"/>
      <c r="G174" s="161"/>
      <c r="H174" s="160"/>
    </row>
    <row r="175" spans="1:8" s="46" customFormat="1" ht="12.75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 ht="12.75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6.25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6.25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ht="12.75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ht="12.75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5">
      <c r="A182" s="229" t="s">
        <v>20</v>
      </c>
      <c r="B182" s="230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ht="12.75">
      <c r="A183" s="207" t="s">
        <v>43</v>
      </c>
      <c r="B183" s="207"/>
      <c r="C183" s="207"/>
      <c r="D183" s="207"/>
      <c r="F183" s="160"/>
      <c r="G183" s="161"/>
      <c r="H183" s="160"/>
    </row>
    <row r="184" spans="1:8" s="46" customFormat="1" ht="12.75" customHeight="1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5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5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6:8" s="43" customFormat="1" ht="12.75">
      <c r="F188" s="126"/>
      <c r="G188" s="127"/>
      <c r="H188" s="126"/>
    </row>
    <row r="189" spans="1:8" s="43" customFormat="1" ht="12.75">
      <c r="A189" s="42"/>
      <c r="B189" s="214" t="s">
        <v>25</v>
      </c>
      <c r="C189" s="207"/>
      <c r="D189" s="207"/>
      <c r="F189" s="126"/>
      <c r="G189" s="127" t="s">
        <v>25</v>
      </c>
      <c r="H189" s="126"/>
    </row>
    <row r="190" spans="1:8" s="46" customFormat="1" ht="12.75">
      <c r="A190" s="207" t="s">
        <v>51</v>
      </c>
      <c r="B190" s="207"/>
      <c r="C190" s="207"/>
      <c r="D190" s="207"/>
      <c r="F190" s="160"/>
      <c r="G190" s="161"/>
      <c r="H190" s="160"/>
    </row>
    <row r="191" spans="1:8" s="46" customFormat="1" ht="12.75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6.25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 ht="12.75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 ht="12.75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 ht="12.75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ht="12.75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5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5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5">
      <c r="A199" s="59"/>
      <c r="F199" s="137"/>
      <c r="G199" s="206" t="s">
        <v>52</v>
      </c>
      <c r="H199" s="202"/>
    </row>
    <row r="200" spans="1:8" s="44" customFormat="1" ht="13.5">
      <c r="A200" s="59"/>
      <c r="F200" s="140">
        <v>590</v>
      </c>
      <c r="G200" s="131" t="s">
        <v>173</v>
      </c>
      <c r="H200" s="141">
        <v>50</v>
      </c>
    </row>
    <row r="201" spans="1:8" s="44" customFormat="1" ht="13.5">
      <c r="A201" s="59"/>
      <c r="F201" s="141"/>
      <c r="G201" s="131" t="s">
        <v>163</v>
      </c>
      <c r="H201" s="141">
        <v>200</v>
      </c>
    </row>
    <row r="202" spans="1:8" s="44" customFormat="1" ht="13.5">
      <c r="A202" s="59"/>
      <c r="F202" s="133"/>
      <c r="G202" s="131" t="s">
        <v>168</v>
      </c>
      <c r="H202" s="141">
        <v>15</v>
      </c>
    </row>
    <row r="203" spans="1:8" s="44" customFormat="1" ht="13.5">
      <c r="A203" s="59"/>
      <c r="F203" s="137"/>
      <c r="G203" s="23" t="s">
        <v>53</v>
      </c>
      <c r="H203" s="19">
        <f>SUM(H200:H202)</f>
        <v>265</v>
      </c>
    </row>
    <row r="204" spans="1:8" s="46" customFormat="1" ht="12.75">
      <c r="A204" s="207" t="s">
        <v>8</v>
      </c>
      <c r="B204" s="207"/>
      <c r="C204" s="207"/>
      <c r="D204" s="207"/>
      <c r="F204" s="160"/>
      <c r="G204" s="161"/>
      <c r="H204" s="160"/>
    </row>
    <row r="205" spans="1:8" s="46" customFormat="1" ht="12.75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 ht="12.75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 ht="12.75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6.25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ht="12.75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 ht="12.75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ht="12.75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ht="12.75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>
      <c r="A214" s="78"/>
      <c r="B214" s="32"/>
      <c r="C214" s="31"/>
      <c r="F214" s="32"/>
      <c r="G214" s="31"/>
      <c r="H214" s="110"/>
    </row>
    <row r="215" spans="1:8" s="46" customFormat="1" ht="12.75">
      <c r="A215" s="207" t="s">
        <v>43</v>
      </c>
      <c r="B215" s="207"/>
      <c r="C215" s="207"/>
      <c r="D215" s="207"/>
      <c r="F215" s="160"/>
      <c r="G215" s="161"/>
      <c r="H215" s="160"/>
    </row>
    <row r="216" spans="1:8" s="46" customFormat="1" ht="12.75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ht="12.75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5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5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5">
      <c r="A220" s="78"/>
      <c r="B220" s="32"/>
      <c r="C220" s="31"/>
      <c r="F220" s="159"/>
      <c r="G220" s="31"/>
      <c r="H220" s="32"/>
    </row>
    <row r="221" spans="1:8" s="43" customFormat="1" ht="12.75">
      <c r="A221" s="214" t="s">
        <v>24</v>
      </c>
      <c r="B221" s="207"/>
      <c r="C221" s="207"/>
      <c r="D221" s="207"/>
      <c r="F221" s="126"/>
      <c r="G221" s="127" t="s">
        <v>24</v>
      </c>
      <c r="H221" s="126"/>
    </row>
    <row r="222" spans="1:8" s="46" customFormat="1" ht="12.75">
      <c r="A222" s="207" t="s">
        <v>51</v>
      </c>
      <c r="B222" s="207"/>
      <c r="C222" s="207"/>
      <c r="D222" s="207"/>
      <c r="F222" s="160"/>
      <c r="G222" s="161"/>
      <c r="H222" s="160"/>
    </row>
    <row r="223" spans="1:8" s="46" customFormat="1" ht="26.25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6.25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6.25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ht="12.75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ht="12.75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ht="12.75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6.25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5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5">
      <c r="A231" s="59"/>
      <c r="F231" s="137"/>
      <c r="G231" s="129"/>
      <c r="H231" s="128"/>
    </row>
    <row r="232" spans="1:8" s="44" customFormat="1" ht="13.5" customHeight="1">
      <c r="A232" s="59"/>
      <c r="F232" s="137"/>
      <c r="G232" s="206" t="s">
        <v>52</v>
      </c>
      <c r="H232" s="202"/>
    </row>
    <row r="233" spans="1:8" s="44" customFormat="1" ht="26.25">
      <c r="A233" s="59"/>
      <c r="F233" s="140">
        <v>553</v>
      </c>
      <c r="G233" s="131" t="s">
        <v>165</v>
      </c>
      <c r="H233" s="141">
        <v>50</v>
      </c>
    </row>
    <row r="234" spans="1:8" s="44" customFormat="1" ht="13.5">
      <c r="A234" s="59"/>
      <c r="F234" s="141"/>
      <c r="G234" s="131" t="s">
        <v>163</v>
      </c>
      <c r="H234" s="141">
        <v>200</v>
      </c>
    </row>
    <row r="235" spans="1:8" s="44" customFormat="1" ht="13.5">
      <c r="A235" s="59"/>
      <c r="F235" s="133"/>
      <c r="G235" s="131" t="s">
        <v>42</v>
      </c>
      <c r="H235" s="141">
        <v>15</v>
      </c>
    </row>
    <row r="236" spans="1:8" s="44" customFormat="1" ht="13.5">
      <c r="A236" s="59"/>
      <c r="F236" s="137"/>
      <c r="G236" s="23" t="s">
        <v>53</v>
      </c>
      <c r="H236" s="19">
        <f>SUM(H233:H235)</f>
        <v>265</v>
      </c>
    </row>
    <row r="237" spans="1:8" s="46" customFormat="1" ht="12.75">
      <c r="A237" s="207" t="s">
        <v>8</v>
      </c>
      <c r="B237" s="207"/>
      <c r="C237" s="207"/>
      <c r="D237" s="207"/>
      <c r="F237" s="160"/>
      <c r="G237" s="161"/>
      <c r="H237" s="160"/>
    </row>
    <row r="238" spans="1:8" s="46" customFormat="1" ht="12.75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ht="12.75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 ht="12.75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 ht="12.75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 ht="12.75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ht="12.75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5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ht="12.75">
      <c r="A247" s="207" t="s">
        <v>43</v>
      </c>
      <c r="B247" s="207"/>
      <c r="C247" s="207"/>
      <c r="D247" s="207"/>
      <c r="F247" s="160"/>
      <c r="G247" s="161"/>
      <c r="H247" s="160"/>
    </row>
    <row r="248" spans="1:8" s="46" customFormat="1" ht="26.25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ht="12.75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5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5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>
      <c r="A252" s="214" t="s">
        <v>23</v>
      </c>
      <c r="B252" s="207"/>
      <c r="C252" s="207"/>
      <c r="D252" s="207"/>
      <c r="F252" s="126"/>
      <c r="G252" s="127" t="s">
        <v>23</v>
      </c>
      <c r="H252" s="126"/>
    </row>
    <row r="253" spans="1:8" s="46" customFormat="1" ht="12.75">
      <c r="A253" s="207" t="s">
        <v>51</v>
      </c>
      <c r="B253" s="207"/>
      <c r="C253" s="207"/>
      <c r="D253" s="207"/>
      <c r="F253" s="160"/>
      <c r="G253" s="161"/>
      <c r="H253" s="160"/>
    </row>
    <row r="254" spans="1:8" s="46" customFormat="1" ht="26.25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 ht="12.75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ht="12.75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6.25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5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>
      <c r="A259" s="59"/>
      <c r="F259" s="137"/>
      <c r="G259" s="206" t="s">
        <v>52</v>
      </c>
      <c r="H259" s="202"/>
    </row>
    <row r="260" spans="1:8" s="44" customFormat="1" ht="13.5">
      <c r="A260" s="59"/>
      <c r="F260" s="140">
        <v>590</v>
      </c>
      <c r="G260" s="131" t="s">
        <v>173</v>
      </c>
      <c r="H260" s="141">
        <v>50</v>
      </c>
    </row>
    <row r="261" spans="1:8" s="44" customFormat="1" ht="13.5">
      <c r="A261" s="59"/>
      <c r="F261" s="141"/>
      <c r="G261" s="131" t="s">
        <v>163</v>
      </c>
      <c r="H261" s="141">
        <v>200</v>
      </c>
    </row>
    <row r="262" spans="1:8" s="44" customFormat="1" ht="13.5">
      <c r="A262" s="59"/>
      <c r="F262" s="133"/>
      <c r="G262" s="131" t="s">
        <v>168</v>
      </c>
      <c r="H262" s="141">
        <v>15</v>
      </c>
    </row>
    <row r="263" spans="1:8" s="44" customFormat="1" ht="13.5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>
      <c r="A264" s="207" t="s">
        <v>8</v>
      </c>
      <c r="B264" s="207"/>
      <c r="C264" s="207"/>
      <c r="D264" s="207"/>
      <c r="F264" s="160"/>
      <c r="G264" s="161"/>
      <c r="H264" s="160"/>
    </row>
    <row r="265" spans="1:8" s="46" customFormat="1" ht="12.75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6.25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6.25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6.25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 ht="12.75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ht="12.75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6.25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5">
      <c r="A272" s="208" t="s">
        <v>20</v>
      </c>
      <c r="B272" s="209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8" s="46" customFormat="1" ht="12.75">
      <c r="A273" s="207" t="s">
        <v>43</v>
      </c>
      <c r="B273" s="207"/>
      <c r="C273" s="207"/>
      <c r="D273" s="207"/>
      <c r="F273" s="160"/>
      <c r="G273" s="161"/>
      <c r="H273" s="160"/>
    </row>
    <row r="274" spans="1:8" s="46" customFormat="1" ht="12.75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8" s="46" customFormat="1" ht="12.75">
      <c r="A275" s="76"/>
      <c r="B275" s="17"/>
      <c r="C275" s="17"/>
      <c r="F275" s="141"/>
      <c r="G275" s="131" t="s">
        <v>163</v>
      </c>
      <c r="H275" s="141">
        <v>200</v>
      </c>
    </row>
    <row r="276" spans="1:8" s="49" customFormat="1" ht="13.5">
      <c r="A276" s="76"/>
      <c r="B276" s="17"/>
      <c r="C276" s="17"/>
      <c r="F276" s="133"/>
      <c r="G276" s="131" t="s">
        <v>168</v>
      </c>
      <c r="H276" s="141">
        <v>15</v>
      </c>
    </row>
    <row r="277" spans="1:8" s="55" customFormat="1" ht="13.5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8" s="43" customFormat="1" ht="19.5" customHeight="1">
      <c r="A278" s="214" t="s">
        <v>22</v>
      </c>
      <c r="B278" s="207"/>
      <c r="C278" s="207"/>
      <c r="D278" s="207"/>
      <c r="F278" s="126"/>
      <c r="G278" s="127" t="s">
        <v>22</v>
      </c>
      <c r="H278" s="126"/>
    </row>
    <row r="279" spans="1:8" s="46" customFormat="1" ht="12.75">
      <c r="A279" s="207" t="s">
        <v>51</v>
      </c>
      <c r="B279" s="207"/>
      <c r="C279" s="207"/>
      <c r="D279" s="207"/>
      <c r="F279" s="160"/>
      <c r="G279" s="161"/>
      <c r="H279" s="160"/>
    </row>
    <row r="280" spans="1:8" s="46" customFormat="1" ht="26.25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199"/>
      <c r="J281" s="199"/>
    </row>
    <row r="282" spans="1:8" s="46" customFormat="1" ht="39" customHeight="1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8" s="46" customFormat="1" ht="12.75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8" s="46" customFormat="1" ht="12.75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8" s="46" customFormat="1" ht="12.75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8" s="46" customFormat="1" ht="12.75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8" s="44" customFormat="1" ht="13.5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8" s="44" customFormat="1" ht="13.5" customHeight="1">
      <c r="A288" s="59"/>
      <c r="F288" s="137"/>
      <c r="G288" s="206" t="s">
        <v>52</v>
      </c>
      <c r="H288" s="202"/>
    </row>
    <row r="289" spans="1:8" s="44" customFormat="1" ht="26.25">
      <c r="A289" s="59"/>
      <c r="F289" s="140">
        <v>553</v>
      </c>
      <c r="G289" s="131" t="s">
        <v>162</v>
      </c>
      <c r="H289" s="141">
        <v>50</v>
      </c>
    </row>
    <row r="290" spans="1:8" s="44" customFormat="1" ht="13.5">
      <c r="A290" s="59"/>
      <c r="F290" s="141"/>
      <c r="G290" s="131" t="s">
        <v>163</v>
      </c>
      <c r="H290" s="141">
        <v>200</v>
      </c>
    </row>
    <row r="291" spans="1:8" s="44" customFormat="1" ht="13.5">
      <c r="A291" s="59"/>
      <c r="F291" s="133"/>
      <c r="G291" s="131" t="s">
        <v>42</v>
      </c>
      <c r="H291" s="141">
        <v>15</v>
      </c>
    </row>
    <row r="292" spans="1:8" s="44" customFormat="1" ht="13.5">
      <c r="A292" s="59"/>
      <c r="F292" s="137"/>
      <c r="G292" s="23" t="s">
        <v>53</v>
      </c>
      <c r="H292" s="19">
        <f>SUM(H289:H291)</f>
        <v>265</v>
      </c>
    </row>
    <row r="293" spans="1:8" s="46" customFormat="1" ht="12.75">
      <c r="A293" s="207" t="s">
        <v>8</v>
      </c>
      <c r="B293" s="207"/>
      <c r="C293" s="207"/>
      <c r="D293" s="207"/>
      <c r="F293" s="160"/>
      <c r="G293" s="161"/>
      <c r="H293" s="160"/>
    </row>
    <row r="294" spans="1:8" s="46" customFormat="1" ht="25.5" customHeight="1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ht="12.75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ht="12.75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5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5">
      <c r="A302" s="208" t="s">
        <v>20</v>
      </c>
      <c r="B302" s="209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ht="12.75">
      <c r="A303" s="207" t="s">
        <v>43</v>
      </c>
      <c r="B303" s="207"/>
      <c r="C303" s="207"/>
      <c r="D303" s="207"/>
      <c r="F303" s="160"/>
      <c r="G303" s="161"/>
      <c r="H303" s="160"/>
    </row>
    <row r="304" spans="1:8" s="46" customFormat="1" ht="26.25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ht="12.75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5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5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ht="12.75">
      <c r="A311" s="80"/>
      <c r="B311" s="33"/>
      <c r="C311" s="34"/>
      <c r="D311" s="39"/>
      <c r="F311" s="121"/>
      <c r="G311" s="122"/>
      <c r="H311" s="170"/>
    </row>
  </sheetData>
  <sheetProtection/>
  <mergeCells count="78">
    <mergeCell ref="A237:D237"/>
    <mergeCell ref="A247:D247"/>
    <mergeCell ref="A215:D215"/>
    <mergeCell ref="A273:D273"/>
    <mergeCell ref="A279:D279"/>
    <mergeCell ref="A293:D293"/>
    <mergeCell ref="A252:D252"/>
    <mergeCell ref="A253:D253"/>
    <mergeCell ref="A303:D303"/>
    <mergeCell ref="A278:D278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302:B302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F22:G22"/>
    <mergeCell ref="A160:D160"/>
    <mergeCell ref="A115:D115"/>
    <mergeCell ref="A101:D101"/>
    <mergeCell ref="A64:D6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272:B272"/>
    <mergeCell ref="I131:K131"/>
    <mergeCell ref="I281:J281"/>
    <mergeCell ref="F47:G47"/>
    <mergeCell ref="G49:H49"/>
    <mergeCell ref="F53:G53"/>
    <mergeCell ref="F63:G63"/>
    <mergeCell ref="F78:G78"/>
    <mergeCell ref="F114:G114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6" max="255" man="1"/>
    <brk id="187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S342"/>
  <sheetViews>
    <sheetView tabSelected="1" zoomScale="85" zoomScaleNormal="85" zoomScalePageLayoutView="0" workbookViewId="0" topLeftCell="A1">
      <selection activeCell="F20" sqref="F20"/>
    </sheetView>
  </sheetViews>
  <sheetFormatPr defaultColWidth="9.28125" defaultRowHeight="15"/>
  <cols>
    <col min="1" max="1" width="16.7109375" style="195" customWidth="1"/>
    <col min="2" max="2" width="29.57421875" style="89" customWidth="1"/>
    <col min="3" max="3" width="9.7109375" style="106" customWidth="1"/>
    <col min="4" max="15" width="9.7109375" style="105" customWidth="1"/>
    <col min="16" max="16384" width="9.28125" style="89" customWidth="1"/>
  </cols>
  <sheetData>
    <row r="1" spans="1:15" ht="45" customHeight="1">
      <c r="A1" s="249" t="s">
        <v>341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ht="15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5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">
      <c r="A4" s="240" t="s">
        <v>33</v>
      </c>
      <c r="B4" s="240" t="s">
        <v>32</v>
      </c>
      <c r="C4" s="242" t="s">
        <v>0</v>
      </c>
      <c r="D4" s="244" t="s">
        <v>1</v>
      </c>
      <c r="E4" s="244"/>
      <c r="F4" s="244"/>
      <c r="G4" s="244" t="s">
        <v>31</v>
      </c>
      <c r="H4" s="244" t="s">
        <v>9</v>
      </c>
      <c r="I4" s="244"/>
      <c r="J4" s="244"/>
      <c r="K4" s="244"/>
      <c r="L4" s="244" t="s">
        <v>10</v>
      </c>
      <c r="M4" s="244"/>
      <c r="N4" s="244"/>
      <c r="O4" s="244"/>
    </row>
    <row r="5" spans="1:15" ht="15">
      <c r="A5" s="241"/>
      <c r="B5" s="241"/>
      <c r="C5" s="243"/>
      <c r="D5" s="174" t="s">
        <v>2</v>
      </c>
      <c r="E5" s="174" t="s">
        <v>3</v>
      </c>
      <c r="F5" s="174" t="s">
        <v>4</v>
      </c>
      <c r="G5" s="245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5" ht="15">
      <c r="A6" s="231" t="s">
        <v>342</v>
      </c>
      <c r="B6" s="232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15">
      <c r="A7" s="238" t="s">
        <v>21</v>
      </c>
      <c r="B7" s="238"/>
      <c r="C7" s="238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115" customFormat="1" ht="15">
      <c r="A8" s="192" t="s">
        <v>235</v>
      </c>
      <c r="B8" s="175" t="s">
        <v>236</v>
      </c>
      <c r="C8" s="175">
        <v>80</v>
      </c>
      <c r="D8" s="176">
        <v>13.054</v>
      </c>
      <c r="E8" s="176">
        <v>8.358</v>
      </c>
      <c r="F8" s="176">
        <v>11.196</v>
      </c>
      <c r="G8" s="176">
        <v>171.394</v>
      </c>
      <c r="H8" s="176">
        <v>0.067</v>
      </c>
      <c r="I8" s="176"/>
      <c r="J8" s="176">
        <v>5.9</v>
      </c>
      <c r="K8" s="176">
        <v>2.245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5" s="115" customFormat="1" ht="15">
      <c r="A9" s="192"/>
      <c r="B9" s="175" t="s">
        <v>194</v>
      </c>
      <c r="C9" s="175">
        <v>30</v>
      </c>
      <c r="D9" s="176">
        <v>0.75</v>
      </c>
      <c r="E9" s="176">
        <v>1.568</v>
      </c>
      <c r="F9" s="176">
        <v>4.233</v>
      </c>
      <c r="G9" s="176">
        <v>34.457</v>
      </c>
      <c r="H9" s="176">
        <v>0.04</v>
      </c>
      <c r="I9" s="176">
        <v>2.85</v>
      </c>
      <c r="J9" s="176">
        <v>240</v>
      </c>
      <c r="K9" s="176">
        <v>0.801</v>
      </c>
      <c r="L9" s="176">
        <v>8.826</v>
      </c>
      <c r="M9" s="176">
        <v>16.808</v>
      </c>
      <c r="N9" s="176">
        <v>7.899</v>
      </c>
      <c r="O9" s="176">
        <v>0.274</v>
      </c>
    </row>
    <row r="10" spans="1:15" s="115" customFormat="1" ht="15">
      <c r="A10" s="192" t="s">
        <v>237</v>
      </c>
      <c r="B10" s="175" t="s">
        <v>238</v>
      </c>
      <c r="C10" s="175">
        <v>150</v>
      </c>
      <c r="D10" s="176">
        <v>3.78</v>
      </c>
      <c r="E10" s="176">
        <v>3.537</v>
      </c>
      <c r="F10" s="176">
        <v>39.96</v>
      </c>
      <c r="G10" s="176">
        <v>206.793</v>
      </c>
      <c r="H10" s="176">
        <v>0.043</v>
      </c>
      <c r="I10" s="176"/>
      <c r="J10" s="176"/>
      <c r="K10" s="176">
        <v>1.536</v>
      </c>
      <c r="L10" s="176">
        <v>4.872</v>
      </c>
      <c r="M10" s="176">
        <v>81.173</v>
      </c>
      <c r="N10" s="176">
        <v>27.033</v>
      </c>
      <c r="O10" s="176">
        <v>0.544</v>
      </c>
    </row>
    <row r="11" spans="1:15" s="115" customFormat="1" ht="15">
      <c r="A11" s="192" t="s">
        <v>161</v>
      </c>
      <c r="B11" s="175" t="s">
        <v>77</v>
      </c>
      <c r="C11" s="175">
        <v>207</v>
      </c>
      <c r="D11" s="176">
        <v>0.063</v>
      </c>
      <c r="E11" s="176">
        <v>0.007</v>
      </c>
      <c r="F11" s="176">
        <v>10.193</v>
      </c>
      <c r="G11" s="176">
        <v>42.292</v>
      </c>
      <c r="H11" s="176">
        <v>0.004</v>
      </c>
      <c r="I11" s="176">
        <v>2.9</v>
      </c>
      <c r="J11" s="176"/>
      <c r="K11" s="176">
        <v>0.014</v>
      </c>
      <c r="L11" s="176">
        <v>7.75</v>
      </c>
      <c r="M11" s="176">
        <v>9.78</v>
      </c>
      <c r="N11" s="176">
        <v>5.24</v>
      </c>
      <c r="O11" s="176">
        <v>0.892</v>
      </c>
    </row>
    <row r="12" spans="1:15" s="115" customFormat="1" ht="15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0.032</v>
      </c>
      <c r="I12" s="176"/>
      <c r="J12" s="176"/>
      <c r="K12" s="176">
        <v>0.26</v>
      </c>
      <c r="L12" s="176">
        <v>4.6</v>
      </c>
      <c r="M12" s="176">
        <v>17.4</v>
      </c>
      <c r="N12" s="176">
        <v>6.6</v>
      </c>
      <c r="O12" s="176">
        <v>0.4</v>
      </c>
    </row>
    <row r="13" spans="1:15" s="115" customFormat="1" ht="15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0.036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5" s="115" customFormat="1" ht="30.75">
      <c r="A14" s="192" t="s">
        <v>197</v>
      </c>
      <c r="B14" s="175"/>
      <c r="C14" s="175">
        <v>607</v>
      </c>
      <c r="D14" s="176">
        <v>19.707</v>
      </c>
      <c r="E14" s="176">
        <v>14.15</v>
      </c>
      <c r="F14" s="176">
        <v>87.002</v>
      </c>
      <c r="G14" s="176">
        <v>558.336</v>
      </c>
      <c r="H14" s="176">
        <v>0.222</v>
      </c>
      <c r="I14" s="176">
        <v>17.75</v>
      </c>
      <c r="J14" s="176">
        <v>251.9</v>
      </c>
      <c r="K14" s="176">
        <v>5.096</v>
      </c>
      <c r="L14" s="176">
        <v>57.568</v>
      </c>
      <c r="M14" s="176">
        <v>276.8</v>
      </c>
      <c r="N14" s="176">
        <v>76.502</v>
      </c>
      <c r="O14" s="176">
        <v>6.08</v>
      </c>
    </row>
    <row r="15" spans="1:19" s="116" customFormat="1" ht="1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">
      <c r="A16" s="192" t="s">
        <v>239</v>
      </c>
      <c r="B16" s="175" t="s">
        <v>240</v>
      </c>
      <c r="C16" s="175">
        <v>50</v>
      </c>
      <c r="D16" s="176">
        <v>4.474</v>
      </c>
      <c r="E16" s="176">
        <v>8.168</v>
      </c>
      <c r="F16" s="176">
        <v>23.894</v>
      </c>
      <c r="G16" s="176">
        <v>186.877</v>
      </c>
      <c r="H16" s="176">
        <v>0.221</v>
      </c>
      <c r="I16" s="176"/>
      <c r="J16" s="176">
        <v>5</v>
      </c>
      <c r="K16" s="176">
        <v>2.439</v>
      </c>
      <c r="L16" s="176">
        <v>123.575</v>
      </c>
      <c r="M16" s="176">
        <v>92.986</v>
      </c>
      <c r="N16" s="176">
        <v>35.861</v>
      </c>
      <c r="O16" s="176">
        <v>1.112</v>
      </c>
      <c r="P16" s="115"/>
      <c r="Q16" s="115"/>
      <c r="R16" s="115"/>
      <c r="S16" s="115"/>
    </row>
    <row r="17" spans="1:19" s="116" customFormat="1" ht="1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">
      <c r="A18" s="192"/>
      <c r="B18" s="175" t="s">
        <v>42</v>
      </c>
      <c r="C18" s="175">
        <v>15</v>
      </c>
      <c r="D18" s="176">
        <v>0.075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0.75">
      <c r="A19" s="192" t="s">
        <v>199</v>
      </c>
      <c r="B19" s="175"/>
      <c r="C19" s="175">
        <f>SUM(C16:C18)</f>
        <v>265</v>
      </c>
      <c r="D19" s="176">
        <f aca="true" t="shared" si="0" ref="D19:O19">SUM(D16:D18)</f>
        <v>5.549</v>
      </c>
      <c r="E19" s="176">
        <f t="shared" si="0"/>
        <v>8.367999999999999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0.241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140.725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</v>
      </c>
      <c r="P19" s="115"/>
      <c r="Q19" s="115"/>
      <c r="R19" s="115"/>
      <c r="S19" s="115"/>
    </row>
    <row r="20" spans="1:19" s="116" customFormat="1" ht="1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">
      <c r="A21" s="192" t="s">
        <v>241</v>
      </c>
      <c r="B21" s="175" t="s">
        <v>102</v>
      </c>
      <c r="C21" s="175">
        <v>250</v>
      </c>
      <c r="D21" s="176">
        <v>1.959</v>
      </c>
      <c r="E21" s="176">
        <v>5.213</v>
      </c>
      <c r="F21" s="176">
        <v>9.623</v>
      </c>
      <c r="G21" s="176">
        <v>94.245</v>
      </c>
      <c r="H21" s="176">
        <v>0.069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0.868</v>
      </c>
      <c r="P21" s="115"/>
      <c r="Q21" s="115"/>
      <c r="R21" s="115"/>
      <c r="S21" s="115"/>
    </row>
    <row r="22" spans="1:19" s="116" customFormat="1" ht="15">
      <c r="A22" s="192" t="s">
        <v>308</v>
      </c>
      <c r="B22" s="175" t="s">
        <v>315</v>
      </c>
      <c r="C22" s="175">
        <v>90</v>
      </c>
      <c r="D22" s="176">
        <v>10.116</v>
      </c>
      <c r="E22" s="176">
        <v>16.241</v>
      </c>
      <c r="F22" s="176">
        <v>3.466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1.511</v>
      </c>
      <c r="P22" s="115"/>
      <c r="Q22" s="115"/>
      <c r="R22" s="115"/>
      <c r="S22" s="115"/>
    </row>
    <row r="23" spans="1:19" s="116" customFormat="1" ht="15">
      <c r="A23" s="192"/>
      <c r="B23" s="175" t="s">
        <v>242</v>
      </c>
      <c r="C23" s="175">
        <v>155</v>
      </c>
      <c r="D23" s="176">
        <v>3.109</v>
      </c>
      <c r="E23" s="176">
        <v>3.988</v>
      </c>
      <c r="F23" s="176">
        <v>22.142</v>
      </c>
      <c r="G23" s="176">
        <v>136.995</v>
      </c>
      <c r="H23" s="176">
        <v>0.04</v>
      </c>
      <c r="I23" s="176"/>
      <c r="J23" s="176">
        <v>20</v>
      </c>
      <c r="K23" s="176">
        <v>0.413</v>
      </c>
      <c r="L23" s="176">
        <v>14.899</v>
      </c>
      <c r="M23" s="176">
        <v>108.326</v>
      </c>
      <c r="N23" s="176">
        <v>13.269</v>
      </c>
      <c r="O23" s="176">
        <v>0.613</v>
      </c>
      <c r="P23" s="115"/>
      <c r="Q23" s="115"/>
      <c r="R23" s="115"/>
      <c r="S23" s="115"/>
    </row>
    <row r="24" spans="1:19" s="116" customFormat="1" ht="1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0.096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34.8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">
      <c r="A28" s="192" t="s">
        <v>20</v>
      </c>
      <c r="B28" s="175"/>
      <c r="C28" s="175">
        <v>975</v>
      </c>
      <c r="D28" s="176">
        <v>23.244</v>
      </c>
      <c r="E28" s="176">
        <v>26.682</v>
      </c>
      <c r="F28" s="176">
        <v>111.451</v>
      </c>
      <c r="G28" s="176">
        <v>792.075</v>
      </c>
      <c r="H28" s="176">
        <v>0.659</v>
      </c>
      <c r="I28" s="176">
        <v>116.45</v>
      </c>
      <c r="J28" s="176">
        <v>221.2</v>
      </c>
      <c r="K28" s="176">
        <v>6.105</v>
      </c>
      <c r="L28" s="176">
        <v>115.339</v>
      </c>
      <c r="M28" s="176">
        <v>390.156</v>
      </c>
      <c r="N28" s="176">
        <v>102.089</v>
      </c>
      <c r="O28" s="176">
        <v>10.572</v>
      </c>
      <c r="P28" s="115"/>
      <c r="Q28" s="115"/>
      <c r="R28" s="115"/>
      <c r="S28" s="115"/>
    </row>
    <row r="29" spans="1:19" s="116" customFormat="1" ht="1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">
      <c r="A30" s="192" t="s">
        <v>239</v>
      </c>
      <c r="B30" s="175" t="s">
        <v>240</v>
      </c>
      <c r="C30" s="175">
        <v>50</v>
      </c>
      <c r="D30" s="176">
        <v>4.474</v>
      </c>
      <c r="E30" s="176">
        <v>8.168</v>
      </c>
      <c r="F30" s="176">
        <v>23.894</v>
      </c>
      <c r="G30" s="176">
        <v>186.877</v>
      </c>
      <c r="H30" s="176">
        <v>0.221</v>
      </c>
      <c r="I30" s="176"/>
      <c r="J30" s="176">
        <v>5</v>
      </c>
      <c r="K30" s="176">
        <v>2.439</v>
      </c>
      <c r="L30" s="176">
        <v>123.575</v>
      </c>
      <c r="M30" s="176">
        <v>92.986</v>
      </c>
      <c r="N30" s="176">
        <v>35.861</v>
      </c>
      <c r="O30" s="176">
        <v>1.112</v>
      </c>
      <c r="P30" s="115"/>
      <c r="Q30" s="115"/>
      <c r="R30" s="115"/>
      <c r="S30" s="115"/>
    </row>
    <row r="31" spans="1:19" s="116" customFormat="1" ht="15">
      <c r="A31" s="192" t="s">
        <v>243</v>
      </c>
      <c r="B31" s="175" t="s">
        <v>244</v>
      </c>
      <c r="C31" s="175">
        <v>200</v>
      </c>
      <c r="D31" s="176">
        <v>0.456</v>
      </c>
      <c r="E31" s="176">
        <v>0.152</v>
      </c>
      <c r="F31" s="176">
        <v>15.116</v>
      </c>
      <c r="G31" s="176">
        <v>69.14</v>
      </c>
      <c r="H31" s="176">
        <v>0.018</v>
      </c>
      <c r="I31" s="176">
        <v>80</v>
      </c>
      <c r="J31" s="176">
        <v>65.36</v>
      </c>
      <c r="K31" s="176">
        <v>0.344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">
      <c r="A32" s="192"/>
      <c r="B32" s="175" t="s">
        <v>42</v>
      </c>
      <c r="C32" s="175">
        <v>15</v>
      </c>
      <c r="D32" s="176">
        <v>0.075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0.75">
      <c r="A33" s="192" t="s">
        <v>44</v>
      </c>
      <c r="B33" s="175"/>
      <c r="C33" s="175">
        <f>SUM(C30:C32)</f>
        <v>265</v>
      </c>
      <c r="D33" s="176">
        <f aca="true" t="shared" si="1" ref="D33:O33">SUM(D30:D32)</f>
        <v>5.005000000000001</v>
      </c>
      <c r="E33" s="176">
        <f t="shared" si="1"/>
        <v>8.319999999999999</v>
      </c>
      <c r="F33" s="176">
        <f t="shared" si="1"/>
        <v>51.01</v>
      </c>
      <c r="G33" s="176">
        <f t="shared" si="1"/>
        <v>304.617</v>
      </c>
      <c r="H33" s="176">
        <f t="shared" si="1"/>
        <v>0.239</v>
      </c>
      <c r="I33" s="176">
        <f t="shared" si="1"/>
        <v>80</v>
      </c>
      <c r="J33" s="176">
        <f t="shared" si="1"/>
        <v>70.36</v>
      </c>
      <c r="K33" s="176">
        <f t="shared" si="1"/>
        <v>2.783</v>
      </c>
      <c r="L33" s="176">
        <f t="shared" si="1"/>
        <v>137.925</v>
      </c>
      <c r="M33" s="176">
        <f t="shared" si="1"/>
        <v>106.316</v>
      </c>
      <c r="N33" s="176">
        <f t="shared" si="1"/>
        <v>41.63099999999999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0.75">
      <c r="A34" s="192" t="s">
        <v>200</v>
      </c>
      <c r="B34" s="175"/>
      <c r="C34" s="175">
        <f>C33+C28+C19+C14</f>
        <v>2112</v>
      </c>
      <c r="D34" s="176">
        <f aca="true" t="shared" si="2" ref="D34:O34">D33+D28+D19+D14</f>
        <v>53.505</v>
      </c>
      <c r="E34" s="176">
        <f t="shared" si="2"/>
        <v>57.51999999999999</v>
      </c>
      <c r="F34" s="176">
        <f t="shared" si="2"/>
        <v>305.55699999999996</v>
      </c>
      <c r="G34" s="176">
        <f t="shared" si="2"/>
        <v>1982.505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</v>
      </c>
      <c r="L34" s="176">
        <f t="shared" si="2"/>
        <v>451.557</v>
      </c>
      <c r="M34" s="176">
        <f t="shared" si="2"/>
        <v>881.9079999999999</v>
      </c>
      <c r="N34" s="176">
        <f t="shared" si="2"/>
        <v>265.133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0.7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5" s="116" customFormat="1" ht="1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5" s="116" customFormat="1" ht="15">
      <c r="A39" s="192" t="s">
        <v>48</v>
      </c>
      <c r="B39" s="175" t="s">
        <v>245</v>
      </c>
      <c r="C39" s="175">
        <v>60</v>
      </c>
      <c r="D39" s="176">
        <v>0.42</v>
      </c>
      <c r="E39" s="176">
        <v>0.06</v>
      </c>
      <c r="F39" s="176">
        <v>1.14</v>
      </c>
      <c r="G39" s="176">
        <v>6.6</v>
      </c>
      <c r="H39" s="176">
        <v>0.018</v>
      </c>
      <c r="I39" s="176">
        <v>4.2</v>
      </c>
      <c r="J39" s="176"/>
      <c r="K39" s="176">
        <v>0.06</v>
      </c>
      <c r="L39" s="176">
        <v>10.2</v>
      </c>
      <c r="M39" s="176">
        <v>18</v>
      </c>
      <c r="N39" s="176">
        <v>8.4</v>
      </c>
      <c r="O39" s="176">
        <v>0.3</v>
      </c>
    </row>
    <row r="40" spans="1:15" s="116" customFormat="1" ht="15">
      <c r="A40" s="192" t="s">
        <v>321</v>
      </c>
      <c r="B40" s="175" t="s">
        <v>246</v>
      </c>
      <c r="C40" s="175">
        <v>175</v>
      </c>
      <c r="D40" s="176">
        <v>17.438</v>
      </c>
      <c r="E40" s="176">
        <v>11.944</v>
      </c>
      <c r="F40" s="176">
        <v>18.26</v>
      </c>
      <c r="G40" s="176">
        <v>249.396</v>
      </c>
      <c r="H40" s="176">
        <v>0.174</v>
      </c>
      <c r="I40" s="176">
        <v>23.7</v>
      </c>
      <c r="J40" s="176">
        <v>7.9</v>
      </c>
      <c r="K40" s="176">
        <v>3.057</v>
      </c>
      <c r="L40" s="176">
        <v>27.46</v>
      </c>
      <c r="M40" s="176">
        <v>226.75</v>
      </c>
      <c r="N40" s="176">
        <v>42.63</v>
      </c>
      <c r="O40" s="176">
        <v>2.253</v>
      </c>
    </row>
    <row r="41" spans="1:15" s="116" customFormat="1" ht="15">
      <c r="A41" s="192"/>
      <c r="B41" s="175" t="s">
        <v>316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</v>
      </c>
      <c r="H41" s="176">
        <v>0.012</v>
      </c>
      <c r="I41" s="176">
        <v>4.01</v>
      </c>
      <c r="J41" s="176">
        <v>2</v>
      </c>
      <c r="K41" s="176">
        <v>0.08</v>
      </c>
      <c r="L41" s="176">
        <v>6.895</v>
      </c>
      <c r="M41" s="176">
        <v>5.224</v>
      </c>
      <c r="N41" s="176">
        <v>4.04</v>
      </c>
      <c r="O41" s="176">
        <v>0.992</v>
      </c>
    </row>
    <row r="42" spans="1:15" s="116" customFormat="1" ht="15">
      <c r="A42" s="192">
        <v>0</v>
      </c>
      <c r="B42" s="175" t="s">
        <v>6</v>
      </c>
      <c r="C42" s="175">
        <v>25</v>
      </c>
      <c r="D42" s="176">
        <v>1.975</v>
      </c>
      <c r="E42" s="176">
        <v>0.25</v>
      </c>
      <c r="F42" s="176">
        <v>12.075</v>
      </c>
      <c r="G42" s="176">
        <v>58.75</v>
      </c>
      <c r="H42" s="176">
        <v>0.04</v>
      </c>
      <c r="I42" s="176"/>
      <c r="J42" s="176"/>
      <c r="K42" s="176">
        <v>0.325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5" s="116" customFormat="1" ht="1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</v>
      </c>
      <c r="G43" s="176">
        <v>43.5</v>
      </c>
      <c r="H43" s="176">
        <v>0.05</v>
      </c>
      <c r="I43" s="176"/>
      <c r="J43" s="176">
        <v>1.5</v>
      </c>
      <c r="K43" s="176">
        <v>0.55</v>
      </c>
      <c r="L43" s="176">
        <v>8.75</v>
      </c>
      <c r="M43" s="176">
        <v>39.5</v>
      </c>
      <c r="N43" s="176">
        <v>11.75</v>
      </c>
      <c r="O43" s="176">
        <v>0.975</v>
      </c>
    </row>
    <row r="44" spans="1:15" s="115" customFormat="1" ht="15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</v>
      </c>
    </row>
    <row r="45" spans="1:15" s="116" customFormat="1" ht="30.75">
      <c r="A45" s="192" t="s">
        <v>197</v>
      </c>
      <c r="B45" s="175"/>
      <c r="C45" s="175">
        <v>685</v>
      </c>
      <c r="D45" s="176">
        <v>22.443</v>
      </c>
      <c r="E45" s="176">
        <v>13.514</v>
      </c>
      <c r="F45" s="176">
        <v>73.525</v>
      </c>
      <c r="G45" s="176">
        <v>510.947</v>
      </c>
      <c r="H45" s="176">
        <v>0.354</v>
      </c>
      <c r="I45" s="176">
        <v>51.91</v>
      </c>
      <c r="J45" s="176">
        <v>21.4</v>
      </c>
      <c r="K45" s="176">
        <v>4.472</v>
      </c>
      <c r="L45" s="176">
        <v>91.055</v>
      </c>
      <c r="M45" s="176">
        <v>333.224</v>
      </c>
      <c r="N45" s="176">
        <v>93.07</v>
      </c>
      <c r="O45" s="176">
        <v>9.42</v>
      </c>
    </row>
    <row r="46" spans="1:15" s="116" customFormat="1" ht="1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5" s="116" customFormat="1" ht="15">
      <c r="A47" s="192" t="s">
        <v>247</v>
      </c>
      <c r="B47" s="175" t="s">
        <v>248</v>
      </c>
      <c r="C47" s="175">
        <v>50</v>
      </c>
      <c r="D47" s="176">
        <v>4.292</v>
      </c>
      <c r="E47" s="176">
        <v>3.929</v>
      </c>
      <c r="F47" s="176">
        <v>29.72</v>
      </c>
      <c r="G47" s="176">
        <v>171.244</v>
      </c>
      <c r="H47" s="176">
        <v>0.306</v>
      </c>
      <c r="I47" s="176"/>
      <c r="J47" s="176"/>
      <c r="K47" s="176">
        <v>1.445</v>
      </c>
      <c r="L47" s="176">
        <v>52.36</v>
      </c>
      <c r="M47" s="176">
        <v>57.535</v>
      </c>
      <c r="N47" s="176">
        <v>22.45</v>
      </c>
      <c r="O47" s="176">
        <v>0.964</v>
      </c>
    </row>
    <row r="48" spans="1:15" s="116" customFormat="1" ht="1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">
      <c r="A49" s="192"/>
      <c r="B49" s="175" t="s">
        <v>168</v>
      </c>
      <c r="C49" s="175">
        <v>15</v>
      </c>
      <c r="D49" s="176">
        <v>0.015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0.75">
      <c r="A50" s="192" t="s">
        <v>199</v>
      </c>
      <c r="B50" s="175"/>
      <c r="C50" s="175">
        <v>265</v>
      </c>
      <c r="D50" s="176">
        <v>5.307</v>
      </c>
      <c r="E50" s="176">
        <v>4.129</v>
      </c>
      <c r="F50" s="176">
        <v>61.83</v>
      </c>
      <c r="G50" s="176">
        <v>311.394</v>
      </c>
      <c r="H50" s="176">
        <v>0.326</v>
      </c>
      <c r="I50" s="176">
        <v>40</v>
      </c>
      <c r="J50" s="176"/>
      <c r="K50" s="176">
        <v>1.645</v>
      </c>
      <c r="L50" s="176">
        <v>66.96</v>
      </c>
      <c r="M50" s="176">
        <v>71.685</v>
      </c>
      <c r="N50" s="176">
        <v>30.75</v>
      </c>
      <c r="O50" s="176">
        <v>3.824</v>
      </c>
    </row>
    <row r="51" spans="1:15" s="116" customFormat="1" ht="1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">
      <c r="A52" s="192" t="s">
        <v>48</v>
      </c>
      <c r="B52" s="175" t="s">
        <v>249</v>
      </c>
      <c r="C52" s="175">
        <v>60</v>
      </c>
      <c r="D52" s="176">
        <v>0.42</v>
      </c>
      <c r="E52" s="176">
        <v>0.06</v>
      </c>
      <c r="F52" s="176">
        <v>1.14</v>
      </c>
      <c r="G52" s="176">
        <v>6.6</v>
      </c>
      <c r="H52" s="176">
        <v>0.018</v>
      </c>
      <c r="I52" s="176">
        <v>4.2</v>
      </c>
      <c r="J52" s="176"/>
      <c r="K52" s="176">
        <v>0.06</v>
      </c>
      <c r="L52" s="176">
        <v>10.2</v>
      </c>
      <c r="M52" s="176">
        <v>18</v>
      </c>
      <c r="N52" s="176">
        <v>8.4</v>
      </c>
      <c r="O52" s="176">
        <v>0.3</v>
      </c>
    </row>
    <row r="53" spans="1:15" s="116" customFormat="1" ht="15">
      <c r="A53" s="192" t="s">
        <v>250</v>
      </c>
      <c r="B53" s="175" t="s">
        <v>251</v>
      </c>
      <c r="C53" s="175">
        <v>250</v>
      </c>
      <c r="D53" s="176">
        <v>2.844</v>
      </c>
      <c r="E53" s="176">
        <v>5.352</v>
      </c>
      <c r="F53" s="176">
        <v>10.652</v>
      </c>
      <c r="G53" s="176">
        <v>102.577</v>
      </c>
      <c r="H53" s="176">
        <v>0.076</v>
      </c>
      <c r="I53" s="176">
        <v>20.33</v>
      </c>
      <c r="J53" s="176">
        <v>244</v>
      </c>
      <c r="K53" s="176">
        <v>2.353</v>
      </c>
      <c r="L53" s="176">
        <v>40.546</v>
      </c>
      <c r="M53" s="176">
        <v>58.336</v>
      </c>
      <c r="N53" s="176">
        <v>21.924</v>
      </c>
      <c r="O53" s="176">
        <v>0.889</v>
      </c>
    </row>
    <row r="54" spans="1:15" s="116" customFormat="1" ht="15">
      <c r="A54" s="192" t="s">
        <v>252</v>
      </c>
      <c r="B54" s="175" t="s">
        <v>253</v>
      </c>
      <c r="C54" s="175">
        <v>90</v>
      </c>
      <c r="D54" s="176">
        <v>22.881</v>
      </c>
      <c r="E54" s="176">
        <v>7.233</v>
      </c>
      <c r="F54" s="176">
        <v>0.738</v>
      </c>
      <c r="G54" s="176">
        <v>159.09</v>
      </c>
      <c r="H54" s="176">
        <v>0.227</v>
      </c>
      <c r="I54" s="176">
        <v>1.899</v>
      </c>
      <c r="J54" s="176">
        <v>33.3</v>
      </c>
      <c r="K54" s="176">
        <v>1.683</v>
      </c>
      <c r="L54" s="176">
        <v>24.99</v>
      </c>
      <c r="M54" s="176">
        <v>227.22</v>
      </c>
      <c r="N54" s="176">
        <v>34.56</v>
      </c>
      <c r="O54" s="176">
        <v>0.738</v>
      </c>
    </row>
    <row r="55" spans="1:15" s="116" customFormat="1" ht="15">
      <c r="A55" s="192" t="s">
        <v>254</v>
      </c>
      <c r="B55" s="175" t="s">
        <v>255</v>
      </c>
      <c r="C55" s="175">
        <v>150</v>
      </c>
      <c r="D55" s="176">
        <v>2.58</v>
      </c>
      <c r="E55" s="176">
        <v>4.512</v>
      </c>
      <c r="F55" s="176">
        <v>21.027</v>
      </c>
      <c r="G55" s="176">
        <v>135.294</v>
      </c>
      <c r="H55" s="176">
        <v>0.155</v>
      </c>
      <c r="I55" s="176">
        <v>25.8</v>
      </c>
      <c r="J55" s="176"/>
      <c r="K55" s="176">
        <v>1.889</v>
      </c>
      <c r="L55" s="176">
        <v>16.58</v>
      </c>
      <c r="M55" s="176">
        <v>75.65</v>
      </c>
      <c r="N55" s="176">
        <v>29.89</v>
      </c>
      <c r="O55" s="176">
        <v>1.19</v>
      </c>
    </row>
    <row r="56" spans="1:15" s="116" customFormat="1" ht="15">
      <c r="A56" s="192" t="s">
        <v>256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0.064</v>
      </c>
      <c r="I57" s="176"/>
      <c r="J57" s="176"/>
      <c r="K57" s="176">
        <v>0.52</v>
      </c>
      <c r="L57" s="176">
        <v>9.2</v>
      </c>
      <c r="M57" s="176">
        <v>34.8</v>
      </c>
      <c r="N57" s="176">
        <v>13.2</v>
      </c>
      <c r="O57" s="176">
        <v>0.8</v>
      </c>
    </row>
    <row r="58" spans="1:15" s="116" customFormat="1" ht="1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69.6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">
      <c r="A59" s="192" t="s">
        <v>20</v>
      </c>
      <c r="B59" s="175"/>
      <c r="C59" s="175">
        <v>830</v>
      </c>
      <c r="D59" s="176">
        <v>35.305</v>
      </c>
      <c r="E59" s="176">
        <v>18.097</v>
      </c>
      <c r="F59" s="176">
        <v>86.677</v>
      </c>
      <c r="G59" s="176">
        <v>652.461</v>
      </c>
      <c r="H59" s="176">
        <v>0.639</v>
      </c>
      <c r="I59" s="176">
        <v>53.029</v>
      </c>
      <c r="J59" s="176">
        <v>279.7</v>
      </c>
      <c r="K59" s="176">
        <v>8.485</v>
      </c>
      <c r="L59" s="176">
        <v>147.516</v>
      </c>
      <c r="M59" s="176">
        <v>506.406</v>
      </c>
      <c r="N59" s="176">
        <v>147.774</v>
      </c>
      <c r="O59" s="176">
        <v>6.147</v>
      </c>
    </row>
    <row r="60" spans="1:15" s="116" customFormat="1" ht="1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">
      <c r="A61" s="192" t="s">
        <v>247</v>
      </c>
      <c r="B61" s="175" t="s">
        <v>248</v>
      </c>
      <c r="C61" s="175">
        <v>50</v>
      </c>
      <c r="D61" s="176">
        <v>4.292</v>
      </c>
      <c r="E61" s="176">
        <v>3.929</v>
      </c>
      <c r="F61" s="176">
        <v>29.72</v>
      </c>
      <c r="G61" s="176">
        <v>171.244</v>
      </c>
      <c r="H61" s="176">
        <v>0.306</v>
      </c>
      <c r="I61" s="176"/>
      <c r="J61" s="176"/>
      <c r="K61" s="176">
        <v>1.445</v>
      </c>
      <c r="L61" s="176">
        <v>52.36</v>
      </c>
      <c r="M61" s="176">
        <v>57.535</v>
      </c>
      <c r="N61" s="176">
        <v>22.45</v>
      </c>
      <c r="O61" s="176">
        <v>0.964</v>
      </c>
    </row>
    <row r="62" spans="1:15" s="116" customFormat="1" ht="1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">
      <c r="A63" s="192"/>
      <c r="B63" s="175" t="s">
        <v>168</v>
      </c>
      <c r="C63" s="175">
        <v>15</v>
      </c>
      <c r="D63" s="176">
        <v>0.015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30.75">
      <c r="A64" s="192" t="s">
        <v>44</v>
      </c>
      <c r="B64" s="175"/>
      <c r="C64" s="175">
        <f>SUM(C61:C63)</f>
        <v>265</v>
      </c>
      <c r="D64" s="176">
        <f aca="true" t="shared" si="3" ref="D64:O64">SUM(D61:D63)</f>
        <v>5.3069999999999995</v>
      </c>
      <c r="E64" s="176">
        <f t="shared" si="3"/>
        <v>4.129</v>
      </c>
      <c r="F64" s="176">
        <f t="shared" si="3"/>
        <v>61.83</v>
      </c>
      <c r="G64" s="176">
        <f t="shared" si="3"/>
        <v>311.394</v>
      </c>
      <c r="H64" s="176">
        <f t="shared" si="3"/>
        <v>0.326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66.96</v>
      </c>
      <c r="M64" s="176">
        <f t="shared" si="3"/>
        <v>71.685</v>
      </c>
      <c r="N64" s="176">
        <f t="shared" si="3"/>
        <v>30.75</v>
      </c>
      <c r="O64" s="176">
        <f t="shared" si="3"/>
        <v>3.824</v>
      </c>
    </row>
    <row r="65" spans="1:15" s="116" customFormat="1" ht="30.75">
      <c r="A65" s="192" t="s">
        <v>201</v>
      </c>
      <c r="B65" s="175"/>
      <c r="C65" s="175">
        <f>C64+C59+C50+C45</f>
        <v>2045</v>
      </c>
      <c r="D65" s="176">
        <f aca="true" t="shared" si="4" ref="D65:O65">D64+D59+D50+D45</f>
        <v>68.36200000000001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1786.196</v>
      </c>
      <c r="H65" s="176">
        <f t="shared" si="4"/>
        <v>1.645</v>
      </c>
      <c r="I65" s="176">
        <f t="shared" si="4"/>
        <v>184.939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372.491</v>
      </c>
      <c r="M65" s="176">
        <f t="shared" si="4"/>
        <v>983</v>
      </c>
      <c r="N65" s="176">
        <f t="shared" si="4"/>
        <v>302.344</v>
      </c>
      <c r="O65" s="176">
        <f t="shared" si="4"/>
        <v>23.215</v>
      </c>
    </row>
    <row r="66" spans="1:15" s="116" customFormat="1" ht="30.75">
      <c r="A66" s="192" t="s">
        <v>29</v>
      </c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15">
      <c r="A67" s="192" t="s">
        <v>33</v>
      </c>
      <c r="B67" s="175" t="s">
        <v>32</v>
      </c>
      <c r="C67" s="175" t="s">
        <v>0</v>
      </c>
      <c r="D67" s="176" t="s">
        <v>1</v>
      </c>
      <c r="E67" s="176"/>
      <c r="F67" s="176"/>
      <c r="G67" s="176" t="s">
        <v>31</v>
      </c>
      <c r="H67" s="176" t="s">
        <v>9</v>
      </c>
      <c r="I67" s="176"/>
      <c r="J67" s="176"/>
      <c r="K67" s="176"/>
      <c r="L67" s="176" t="s">
        <v>10</v>
      </c>
      <c r="M67" s="176"/>
      <c r="N67" s="176"/>
      <c r="O67" s="176"/>
    </row>
    <row r="68" spans="1:15" s="116" customFormat="1" ht="15">
      <c r="A68" s="192"/>
      <c r="B68" s="175"/>
      <c r="C68" s="175"/>
      <c r="D68" s="176" t="s">
        <v>2</v>
      </c>
      <c r="E68" s="176" t="s">
        <v>3</v>
      </c>
      <c r="F68" s="176" t="s">
        <v>4</v>
      </c>
      <c r="G68" s="176"/>
      <c r="H68" s="176" t="s">
        <v>11</v>
      </c>
      <c r="I68" s="176" t="s">
        <v>12</v>
      </c>
      <c r="J68" s="176" t="s">
        <v>13</v>
      </c>
      <c r="K68" s="176" t="s">
        <v>14</v>
      </c>
      <c r="L68" s="176" t="s">
        <v>15</v>
      </c>
      <c r="M68" s="176" t="s">
        <v>16</v>
      </c>
      <c r="N68" s="176" t="s">
        <v>17</v>
      </c>
      <c r="O68" s="176" t="s">
        <v>18</v>
      </c>
    </row>
    <row r="69" spans="1:15" s="116" customFormat="1" ht="15">
      <c r="A69" s="192" t="s">
        <v>21</v>
      </c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s="116" customFormat="1" ht="15">
      <c r="A70" s="192" t="s">
        <v>322</v>
      </c>
      <c r="B70" s="175" t="s">
        <v>257</v>
      </c>
      <c r="C70" s="175">
        <v>80</v>
      </c>
      <c r="D70" s="176">
        <v>0.751</v>
      </c>
      <c r="E70" s="176">
        <v>5.119</v>
      </c>
      <c r="F70" s="176">
        <v>2.752</v>
      </c>
      <c r="G70" s="176">
        <v>61.085</v>
      </c>
      <c r="H70" s="176">
        <v>0.036</v>
      </c>
      <c r="I70" s="176">
        <v>12.61</v>
      </c>
      <c r="J70" s="176"/>
      <c r="K70" s="176">
        <v>2.519</v>
      </c>
      <c r="L70" s="176">
        <v>13.01</v>
      </c>
      <c r="M70" s="176">
        <v>23.86</v>
      </c>
      <c r="N70" s="176">
        <v>12.98</v>
      </c>
      <c r="O70" s="176">
        <v>0.563</v>
      </c>
    </row>
    <row r="71" spans="1:15" s="116" customFormat="1" ht="15">
      <c r="A71" s="192" t="s">
        <v>258</v>
      </c>
      <c r="B71" s="175" t="s">
        <v>259</v>
      </c>
      <c r="C71" s="175">
        <v>80</v>
      </c>
      <c r="D71" s="176">
        <v>19.76</v>
      </c>
      <c r="E71" s="176">
        <v>7.28</v>
      </c>
      <c r="F71" s="176"/>
      <c r="G71" s="176">
        <v>142.48</v>
      </c>
      <c r="H71" s="176">
        <v>0.052</v>
      </c>
      <c r="I71" s="176"/>
      <c r="J71" s="176">
        <v>10.4</v>
      </c>
      <c r="K71" s="176">
        <v>0.312</v>
      </c>
      <c r="L71" s="176">
        <v>14.839</v>
      </c>
      <c r="M71" s="176">
        <v>208.481</v>
      </c>
      <c r="N71" s="176">
        <v>19.901</v>
      </c>
      <c r="O71" s="176">
        <v>1.475</v>
      </c>
    </row>
    <row r="72" spans="1:15" s="116" customFormat="1" ht="15">
      <c r="A72" s="192"/>
      <c r="B72" s="175" t="s">
        <v>194</v>
      </c>
      <c r="C72" s="175">
        <v>30</v>
      </c>
      <c r="D72" s="176">
        <v>0.75</v>
      </c>
      <c r="E72" s="176">
        <v>1.568</v>
      </c>
      <c r="F72" s="176">
        <v>4.233</v>
      </c>
      <c r="G72" s="176">
        <v>34.457</v>
      </c>
      <c r="H72" s="176">
        <v>0.04</v>
      </c>
      <c r="I72" s="176">
        <v>2.85</v>
      </c>
      <c r="J72" s="176">
        <v>240</v>
      </c>
      <c r="K72" s="176">
        <v>0.801</v>
      </c>
      <c r="L72" s="176">
        <v>8.826</v>
      </c>
      <c r="M72" s="176">
        <v>16.808</v>
      </c>
      <c r="N72" s="176">
        <v>7.899</v>
      </c>
      <c r="O72" s="176">
        <v>0.274</v>
      </c>
    </row>
    <row r="73" spans="1:15" s="116" customFormat="1" ht="15">
      <c r="A73" s="192"/>
      <c r="B73" s="175" t="s">
        <v>260</v>
      </c>
      <c r="C73" s="175">
        <v>150</v>
      </c>
      <c r="D73" s="176">
        <v>3.24</v>
      </c>
      <c r="E73" s="176">
        <v>4.041</v>
      </c>
      <c r="F73" s="176">
        <v>20.993</v>
      </c>
      <c r="G73" s="176">
        <v>133.205</v>
      </c>
      <c r="H73" s="176">
        <v>0.087</v>
      </c>
      <c r="I73" s="176"/>
      <c r="J73" s="176">
        <v>20</v>
      </c>
      <c r="K73" s="176">
        <v>0.05</v>
      </c>
      <c r="L73" s="176">
        <v>27.886</v>
      </c>
      <c r="M73" s="176">
        <v>111.481</v>
      </c>
      <c r="N73" s="176">
        <v>16.065</v>
      </c>
      <c r="O73" s="176">
        <v>0.595</v>
      </c>
    </row>
    <row r="74" spans="1:15" s="116" customFormat="1" ht="15">
      <c r="A74" s="192" t="s">
        <v>170</v>
      </c>
      <c r="B74" s="175" t="s">
        <v>49</v>
      </c>
      <c r="C74" s="175">
        <v>200</v>
      </c>
      <c r="D74" s="176"/>
      <c r="E74" s="176"/>
      <c r="F74" s="176">
        <v>9.983</v>
      </c>
      <c r="G74" s="176">
        <v>39.912</v>
      </c>
      <c r="H74" s="176">
        <v>0.001</v>
      </c>
      <c r="I74" s="176">
        <v>0.1</v>
      </c>
      <c r="J74" s="176"/>
      <c r="K74" s="176"/>
      <c r="L74" s="176">
        <v>4.95</v>
      </c>
      <c r="M74" s="176">
        <v>8.24</v>
      </c>
      <c r="N74" s="176">
        <v>4.4</v>
      </c>
      <c r="O74" s="176">
        <v>0.85</v>
      </c>
    </row>
    <row r="75" spans="1:15" s="116" customFormat="1" ht="15">
      <c r="A75" s="192">
        <v>0</v>
      </c>
      <c r="B75" s="175" t="s">
        <v>6</v>
      </c>
      <c r="C75" s="175">
        <v>25</v>
      </c>
      <c r="D75" s="176">
        <v>1.975</v>
      </c>
      <c r="E75" s="176">
        <v>0.25</v>
      </c>
      <c r="F75" s="176">
        <v>12.075</v>
      </c>
      <c r="G75" s="176">
        <v>58.75</v>
      </c>
      <c r="H75" s="176">
        <v>0.04</v>
      </c>
      <c r="I75" s="176"/>
      <c r="J75" s="176"/>
      <c r="K75" s="176">
        <v>0.325</v>
      </c>
      <c r="L75" s="176">
        <v>5.75</v>
      </c>
      <c r="M75" s="176">
        <v>21.75</v>
      </c>
      <c r="N75" s="176">
        <v>8.25</v>
      </c>
      <c r="O75" s="176">
        <v>0.5</v>
      </c>
    </row>
    <row r="76" spans="1:15" s="116" customFormat="1" ht="15">
      <c r="A76" s="192"/>
      <c r="B76" s="175" t="s">
        <v>19</v>
      </c>
      <c r="C76" s="175">
        <v>25</v>
      </c>
      <c r="D76" s="176">
        <v>1.65</v>
      </c>
      <c r="E76" s="176">
        <v>0.3</v>
      </c>
      <c r="F76" s="176">
        <v>8.55</v>
      </c>
      <c r="G76" s="176">
        <v>43.5</v>
      </c>
      <c r="H76" s="176">
        <v>0.05</v>
      </c>
      <c r="I76" s="176"/>
      <c r="J76" s="176">
        <v>1.5</v>
      </c>
      <c r="K76" s="176">
        <v>0.55</v>
      </c>
      <c r="L76" s="176">
        <v>8.75</v>
      </c>
      <c r="M76" s="176">
        <v>39.5</v>
      </c>
      <c r="N76" s="176">
        <v>11.75</v>
      </c>
      <c r="O76" s="176">
        <v>0.975</v>
      </c>
    </row>
    <row r="77" spans="1:15" s="115" customFormat="1" ht="15">
      <c r="A77" s="192">
        <v>0</v>
      </c>
      <c r="B77" s="175" t="s">
        <v>163</v>
      </c>
      <c r="C77" s="175">
        <v>150</v>
      </c>
      <c r="D77" s="176">
        <v>0.75</v>
      </c>
      <c r="E77" s="176">
        <v>0.15</v>
      </c>
      <c r="F77" s="176">
        <v>15.15</v>
      </c>
      <c r="G77" s="176">
        <v>69</v>
      </c>
      <c r="H77" s="176">
        <v>0.015</v>
      </c>
      <c r="I77" s="176">
        <v>30</v>
      </c>
      <c r="J77" s="176"/>
      <c r="K77" s="176">
        <v>0.15</v>
      </c>
      <c r="L77" s="176">
        <v>10.5</v>
      </c>
      <c r="M77" s="176">
        <v>10.5</v>
      </c>
      <c r="N77" s="176">
        <v>6</v>
      </c>
      <c r="O77" s="176">
        <v>2.1</v>
      </c>
    </row>
    <row r="78" spans="1:15" s="116" customFormat="1" ht="30.75">
      <c r="A78" s="192" t="s">
        <v>197</v>
      </c>
      <c r="B78" s="175"/>
      <c r="C78" s="175">
        <v>740</v>
      </c>
      <c r="D78" s="176">
        <f>SUM(D70:D77)</f>
        <v>28.876000000000005</v>
      </c>
      <c r="E78" s="176">
        <f aca="true" t="shared" si="5" ref="E78:O78">SUM(E70:E77)</f>
        <v>18.708000000000002</v>
      </c>
      <c r="F78" s="176">
        <f t="shared" si="5"/>
        <v>73.736</v>
      </c>
      <c r="G78" s="176">
        <f t="shared" si="5"/>
        <v>582.3889999999999</v>
      </c>
      <c r="H78" s="176">
        <f t="shared" si="5"/>
        <v>0.321</v>
      </c>
      <c r="I78" s="176">
        <f t="shared" si="5"/>
        <v>45.56</v>
      </c>
      <c r="J78" s="176">
        <f t="shared" si="5"/>
        <v>271.9</v>
      </c>
      <c r="K78" s="176">
        <f t="shared" si="5"/>
        <v>4.707</v>
      </c>
      <c r="L78" s="176">
        <f t="shared" si="5"/>
        <v>94.511</v>
      </c>
      <c r="M78" s="176">
        <f t="shared" si="5"/>
        <v>440.62</v>
      </c>
      <c r="N78" s="176">
        <f t="shared" si="5"/>
        <v>87.245</v>
      </c>
      <c r="O78" s="176">
        <f t="shared" si="5"/>
        <v>7.331999999999999</v>
      </c>
    </row>
    <row r="79" spans="1:15" s="116" customFormat="1" ht="15">
      <c r="A79" s="192" t="s">
        <v>198</v>
      </c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6" customFormat="1" ht="15">
      <c r="A80" s="192" t="s">
        <v>239</v>
      </c>
      <c r="B80" s="175" t="s">
        <v>240</v>
      </c>
      <c r="C80" s="175">
        <v>50</v>
      </c>
      <c r="D80" s="176">
        <v>4.474</v>
      </c>
      <c r="E80" s="176">
        <v>8.168</v>
      </c>
      <c r="F80" s="176">
        <v>23.894</v>
      </c>
      <c r="G80" s="176">
        <v>186.877</v>
      </c>
      <c r="H80" s="176">
        <v>0.221</v>
      </c>
      <c r="I80" s="176"/>
      <c r="J80" s="176">
        <v>5</v>
      </c>
      <c r="K80" s="176">
        <v>2.439</v>
      </c>
      <c r="L80" s="176">
        <v>123.575</v>
      </c>
      <c r="M80" s="176">
        <v>92.986</v>
      </c>
      <c r="N80" s="176">
        <v>35.861</v>
      </c>
      <c r="O80" s="176">
        <v>1.112</v>
      </c>
    </row>
    <row r="81" spans="1:15" s="116" customFormat="1" ht="15">
      <c r="A81" s="192">
        <v>0</v>
      </c>
      <c r="B81" s="175" t="s">
        <v>163</v>
      </c>
      <c r="C81" s="175">
        <v>200</v>
      </c>
      <c r="D81" s="176">
        <v>1</v>
      </c>
      <c r="E81" s="176">
        <v>0.2</v>
      </c>
      <c r="F81" s="176">
        <v>20.2</v>
      </c>
      <c r="G81" s="176">
        <v>92</v>
      </c>
      <c r="H81" s="176">
        <v>0.02</v>
      </c>
      <c r="I81" s="176">
        <v>40</v>
      </c>
      <c r="J81" s="176"/>
      <c r="K81" s="176">
        <v>0.2</v>
      </c>
      <c r="L81" s="176">
        <v>14</v>
      </c>
      <c r="M81" s="176">
        <v>14</v>
      </c>
      <c r="N81" s="176">
        <v>8</v>
      </c>
      <c r="O81" s="176">
        <v>2.8</v>
      </c>
    </row>
    <row r="82" spans="1:15" s="116" customFormat="1" ht="15">
      <c r="A82" s="192"/>
      <c r="B82" s="175" t="s">
        <v>42</v>
      </c>
      <c r="C82" s="175">
        <v>15</v>
      </c>
      <c r="D82" s="176">
        <v>0.075</v>
      </c>
      <c r="E82" s="176"/>
      <c r="F82" s="176">
        <v>12</v>
      </c>
      <c r="G82" s="176">
        <v>48.6</v>
      </c>
      <c r="H82" s="176"/>
      <c r="I82" s="176"/>
      <c r="J82" s="176"/>
      <c r="K82" s="176"/>
      <c r="L82" s="176">
        <v>3.15</v>
      </c>
      <c r="M82" s="176">
        <v>1.65</v>
      </c>
      <c r="N82" s="176">
        <v>1.05</v>
      </c>
      <c r="O82" s="176">
        <v>0.24</v>
      </c>
    </row>
    <row r="83" spans="1:15" s="116" customFormat="1" ht="30.75">
      <c r="A83" s="192" t="s">
        <v>199</v>
      </c>
      <c r="B83" s="175"/>
      <c r="C83" s="175">
        <v>265</v>
      </c>
      <c r="D83" s="176">
        <v>5.549</v>
      </c>
      <c r="E83" s="176">
        <v>8.368</v>
      </c>
      <c r="F83" s="176">
        <v>56.094</v>
      </c>
      <c r="G83" s="176">
        <v>327.477</v>
      </c>
      <c r="H83" s="176">
        <v>0.241</v>
      </c>
      <c r="I83" s="176">
        <v>40</v>
      </c>
      <c r="J83" s="176">
        <v>5</v>
      </c>
      <c r="K83" s="176">
        <v>2.639</v>
      </c>
      <c r="L83" s="176">
        <v>140.725</v>
      </c>
      <c r="M83" s="176">
        <v>108.636</v>
      </c>
      <c r="N83" s="176">
        <v>44.911</v>
      </c>
      <c r="O83" s="176">
        <v>4.152</v>
      </c>
    </row>
    <row r="84" spans="1:15" s="116" customFormat="1" ht="15">
      <c r="A84" s="192" t="s">
        <v>8</v>
      </c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116" customFormat="1" ht="15">
      <c r="A85" s="192" t="s">
        <v>261</v>
      </c>
      <c r="B85" s="175" t="s">
        <v>337</v>
      </c>
      <c r="C85" s="175">
        <v>270</v>
      </c>
      <c r="D85" s="176">
        <v>5.886</v>
      </c>
      <c r="E85" s="176">
        <v>8.171</v>
      </c>
      <c r="F85" s="176">
        <v>18.392</v>
      </c>
      <c r="G85" s="176">
        <v>171.277</v>
      </c>
      <c r="H85" s="176">
        <v>0.255</v>
      </c>
      <c r="I85" s="176">
        <v>22.85</v>
      </c>
      <c r="J85" s="176">
        <v>204</v>
      </c>
      <c r="K85" s="176">
        <v>1.614</v>
      </c>
      <c r="L85" s="176">
        <v>19.396</v>
      </c>
      <c r="M85" s="176">
        <v>112.444</v>
      </c>
      <c r="N85" s="176">
        <v>35.414</v>
      </c>
      <c r="O85" s="176">
        <v>1.599</v>
      </c>
    </row>
    <row r="86" spans="1:15" s="116" customFormat="1" ht="15">
      <c r="A86" s="192" t="s">
        <v>160</v>
      </c>
      <c r="B86" s="175" t="s">
        <v>262</v>
      </c>
      <c r="C86" s="175">
        <v>80</v>
      </c>
      <c r="D86" s="176">
        <v>14.589</v>
      </c>
      <c r="E86" s="176">
        <v>14.744</v>
      </c>
      <c r="F86" s="176">
        <v>12.645</v>
      </c>
      <c r="G86" s="176">
        <v>241.548</v>
      </c>
      <c r="H86" s="176">
        <v>0.113</v>
      </c>
      <c r="I86" s="176">
        <v>0.472</v>
      </c>
      <c r="J86" s="176"/>
      <c r="K86" s="176">
        <v>4.162</v>
      </c>
      <c r="L86" s="176">
        <v>17.73</v>
      </c>
      <c r="M86" s="176">
        <v>23.13</v>
      </c>
      <c r="N86" s="176">
        <v>23.46</v>
      </c>
      <c r="O86" s="176">
        <v>2.511</v>
      </c>
    </row>
    <row r="87" spans="1:15" s="116" customFormat="1" ht="15">
      <c r="A87" s="192" t="s">
        <v>263</v>
      </c>
      <c r="B87" s="175" t="s">
        <v>264</v>
      </c>
      <c r="C87" s="175">
        <v>30</v>
      </c>
      <c r="D87" s="176">
        <v>0.431</v>
      </c>
      <c r="E87" s="176">
        <v>1.088</v>
      </c>
      <c r="F87" s="176">
        <v>2.791</v>
      </c>
      <c r="G87" s="176">
        <v>22.838</v>
      </c>
      <c r="H87" s="176">
        <v>0.026</v>
      </c>
      <c r="I87" s="176">
        <v>1.189</v>
      </c>
      <c r="J87" s="176">
        <v>22.42</v>
      </c>
      <c r="K87" s="176">
        <v>0.532</v>
      </c>
      <c r="L87" s="176">
        <v>1.646</v>
      </c>
      <c r="M87" s="176">
        <v>5.197</v>
      </c>
      <c r="N87" s="176">
        <v>2.154</v>
      </c>
      <c r="O87" s="176">
        <v>0.103</v>
      </c>
    </row>
    <row r="88" spans="1:15" s="116" customFormat="1" ht="15">
      <c r="A88" s="192" t="s">
        <v>265</v>
      </c>
      <c r="B88" s="175" t="s">
        <v>46</v>
      </c>
      <c r="C88" s="175">
        <v>150</v>
      </c>
      <c r="D88" s="176">
        <v>2.417</v>
      </c>
      <c r="E88" s="176">
        <v>6.357</v>
      </c>
      <c r="F88" s="176">
        <v>18.76</v>
      </c>
      <c r="G88" s="176">
        <v>142.796</v>
      </c>
      <c r="H88" s="176">
        <v>0.129</v>
      </c>
      <c r="I88" s="176">
        <v>18.05</v>
      </c>
      <c r="J88" s="176">
        <v>680</v>
      </c>
      <c r="K88" s="176">
        <v>2.936</v>
      </c>
      <c r="L88" s="176">
        <v>24.449</v>
      </c>
      <c r="M88" s="176">
        <v>71.376</v>
      </c>
      <c r="N88" s="176">
        <v>32.619</v>
      </c>
      <c r="O88" s="176">
        <v>1.084</v>
      </c>
    </row>
    <row r="89" spans="1:15" s="116" customFormat="1" ht="15">
      <c r="A89" s="192" t="s">
        <v>309</v>
      </c>
      <c r="B89" s="175" t="s">
        <v>266</v>
      </c>
      <c r="C89" s="175">
        <v>200</v>
      </c>
      <c r="D89" s="176">
        <v>0.209</v>
      </c>
      <c r="E89" s="176">
        <v>0.04</v>
      </c>
      <c r="F89" s="176">
        <v>19.318</v>
      </c>
      <c r="G89" s="176">
        <v>75.67</v>
      </c>
      <c r="H89" s="176">
        <v>0.006</v>
      </c>
      <c r="I89" s="176">
        <v>40</v>
      </c>
      <c r="J89" s="176"/>
      <c r="K89" s="176">
        <v>0.144</v>
      </c>
      <c r="L89" s="176">
        <v>10.8</v>
      </c>
      <c r="M89" s="176">
        <v>13.53</v>
      </c>
      <c r="N89" s="176">
        <v>6.2</v>
      </c>
      <c r="O89" s="176">
        <v>0.29</v>
      </c>
    </row>
    <row r="90" spans="1:15" s="116" customFormat="1" ht="15">
      <c r="A90" s="192"/>
      <c r="B90" s="175" t="s">
        <v>6</v>
      </c>
      <c r="C90" s="175">
        <v>40</v>
      </c>
      <c r="D90" s="176">
        <v>3.16</v>
      </c>
      <c r="E90" s="176">
        <v>0.4</v>
      </c>
      <c r="F90" s="176">
        <v>19.32</v>
      </c>
      <c r="G90" s="176">
        <v>94</v>
      </c>
      <c r="H90" s="176">
        <v>0.064</v>
      </c>
      <c r="I90" s="176"/>
      <c r="J90" s="176"/>
      <c r="K90" s="176">
        <v>0.52</v>
      </c>
      <c r="L90" s="176">
        <v>9.2</v>
      </c>
      <c r="M90" s="176">
        <v>34.8</v>
      </c>
      <c r="N90" s="176">
        <v>13.2</v>
      </c>
      <c r="O90" s="176">
        <v>0.8</v>
      </c>
    </row>
    <row r="91" spans="1:15" s="116" customFormat="1" ht="15">
      <c r="A91" s="192"/>
      <c r="B91" s="175" t="s">
        <v>19</v>
      </c>
      <c r="C91" s="175">
        <v>40</v>
      </c>
      <c r="D91" s="176">
        <v>2.64</v>
      </c>
      <c r="E91" s="176">
        <v>0.48</v>
      </c>
      <c r="F91" s="176">
        <v>13.68</v>
      </c>
      <c r="G91" s="176">
        <v>69.6</v>
      </c>
      <c r="H91" s="176">
        <v>0.08</v>
      </c>
      <c r="I91" s="176"/>
      <c r="J91" s="176">
        <v>2.4</v>
      </c>
      <c r="K91" s="176">
        <v>0.88</v>
      </c>
      <c r="L91" s="176">
        <v>14</v>
      </c>
      <c r="M91" s="176">
        <v>63.2</v>
      </c>
      <c r="N91" s="176">
        <v>18.8</v>
      </c>
      <c r="O91" s="176">
        <v>1.56</v>
      </c>
    </row>
    <row r="92" spans="1:15" s="116" customFormat="1" ht="15">
      <c r="A92" s="192" t="s">
        <v>20</v>
      </c>
      <c r="B92" s="175"/>
      <c r="C92" s="175">
        <f>SUM(C85:C91)</f>
        <v>810</v>
      </c>
      <c r="D92" s="176">
        <f>SUM(D85:D91)</f>
        <v>29.332</v>
      </c>
      <c r="E92" s="176">
        <f aca="true" t="shared" si="6" ref="E92:O92">SUM(E85:E91)</f>
        <v>31.279999999999998</v>
      </c>
      <c r="F92" s="176">
        <f t="shared" si="6"/>
        <v>104.906</v>
      </c>
      <c r="G92" s="176">
        <f t="shared" si="6"/>
        <v>817.729</v>
      </c>
      <c r="H92" s="176">
        <f t="shared" si="6"/>
        <v>0.6729999999999999</v>
      </c>
      <c r="I92" s="176">
        <f t="shared" si="6"/>
        <v>82.561</v>
      </c>
      <c r="J92" s="176">
        <f t="shared" si="6"/>
        <v>908.82</v>
      </c>
      <c r="K92" s="176">
        <f t="shared" si="6"/>
        <v>10.788</v>
      </c>
      <c r="L92" s="176">
        <f t="shared" si="6"/>
        <v>97.221</v>
      </c>
      <c r="M92" s="176">
        <f t="shared" si="6"/>
        <v>323.677</v>
      </c>
      <c r="N92" s="176">
        <f t="shared" si="6"/>
        <v>131.847</v>
      </c>
      <c r="O92" s="176">
        <f t="shared" si="6"/>
        <v>7.947000000000001</v>
      </c>
    </row>
    <row r="93" spans="1:15" s="116" customFormat="1" ht="15">
      <c r="A93" s="192" t="s">
        <v>43</v>
      </c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s="116" customFormat="1" ht="15">
      <c r="A94" s="192" t="s">
        <v>239</v>
      </c>
      <c r="B94" s="175" t="s">
        <v>240</v>
      </c>
      <c r="C94" s="175">
        <v>50</v>
      </c>
      <c r="D94" s="176">
        <v>4.474</v>
      </c>
      <c r="E94" s="176">
        <v>8.168</v>
      </c>
      <c r="F94" s="176">
        <v>23.894</v>
      </c>
      <c r="G94" s="176">
        <v>186.877</v>
      </c>
      <c r="H94" s="176">
        <v>0.221</v>
      </c>
      <c r="I94" s="176"/>
      <c r="J94" s="176">
        <v>5</v>
      </c>
      <c r="K94" s="176">
        <v>2.439</v>
      </c>
      <c r="L94" s="176">
        <v>123.575</v>
      </c>
      <c r="M94" s="176">
        <v>92.986</v>
      </c>
      <c r="N94" s="176">
        <v>35.861</v>
      </c>
      <c r="O94" s="176">
        <v>1.112</v>
      </c>
    </row>
    <row r="95" spans="1:15" s="116" customFormat="1" ht="15">
      <c r="A95" s="192">
        <v>0</v>
      </c>
      <c r="B95" s="175" t="s">
        <v>163</v>
      </c>
      <c r="C95" s="175">
        <v>200</v>
      </c>
      <c r="D95" s="176">
        <v>1</v>
      </c>
      <c r="E95" s="176">
        <v>0.2</v>
      </c>
      <c r="F95" s="176">
        <v>20.2</v>
      </c>
      <c r="G95" s="176">
        <v>92</v>
      </c>
      <c r="H95" s="176">
        <v>0.02</v>
      </c>
      <c r="I95" s="176">
        <v>40</v>
      </c>
      <c r="J95" s="176"/>
      <c r="K95" s="176">
        <v>0.2</v>
      </c>
      <c r="L95" s="176">
        <v>14</v>
      </c>
      <c r="M95" s="176">
        <v>14</v>
      </c>
      <c r="N95" s="176">
        <v>8</v>
      </c>
      <c r="O95" s="176">
        <v>2.8</v>
      </c>
    </row>
    <row r="96" spans="1:15" s="116" customFormat="1" ht="15">
      <c r="A96" s="192"/>
      <c r="B96" s="175" t="s">
        <v>42</v>
      </c>
      <c r="C96" s="175">
        <v>15</v>
      </c>
      <c r="D96" s="176">
        <v>0.075</v>
      </c>
      <c r="E96" s="176"/>
      <c r="F96" s="176">
        <v>12</v>
      </c>
      <c r="G96" s="176">
        <v>48.6</v>
      </c>
      <c r="H96" s="176"/>
      <c r="I96" s="176"/>
      <c r="J96" s="176"/>
      <c r="K96" s="176"/>
      <c r="L96" s="176">
        <v>3.15</v>
      </c>
      <c r="M96" s="176">
        <v>1.65</v>
      </c>
      <c r="N96" s="176">
        <v>1.05</v>
      </c>
      <c r="O96" s="176">
        <v>0.24</v>
      </c>
    </row>
    <row r="97" spans="1:15" s="116" customFormat="1" ht="30.75">
      <c r="A97" s="192" t="s">
        <v>44</v>
      </c>
      <c r="B97" s="175"/>
      <c r="C97" s="175">
        <f>SUM(C94:C96)</f>
        <v>265</v>
      </c>
      <c r="D97" s="176">
        <f aca="true" t="shared" si="7" ref="D97:O97">SUM(D94:D96)</f>
        <v>5.549</v>
      </c>
      <c r="E97" s="176">
        <f t="shared" si="7"/>
        <v>8.367999999999999</v>
      </c>
      <c r="F97" s="176">
        <f t="shared" si="7"/>
        <v>56.093999999999994</v>
      </c>
      <c r="G97" s="176">
        <f t="shared" si="7"/>
        <v>327.47700000000003</v>
      </c>
      <c r="H97" s="176">
        <f t="shared" si="7"/>
        <v>0.241</v>
      </c>
      <c r="I97" s="176">
        <f t="shared" si="7"/>
        <v>40</v>
      </c>
      <c r="J97" s="176">
        <f t="shared" si="7"/>
        <v>5</v>
      </c>
      <c r="K97" s="176">
        <f t="shared" si="7"/>
        <v>2.6390000000000002</v>
      </c>
      <c r="L97" s="176">
        <f t="shared" si="7"/>
        <v>140.725</v>
      </c>
      <c r="M97" s="176">
        <f t="shared" si="7"/>
        <v>108.63600000000001</v>
      </c>
      <c r="N97" s="176">
        <f t="shared" si="7"/>
        <v>44.910999999999994</v>
      </c>
      <c r="O97" s="176">
        <f t="shared" si="7"/>
        <v>4.152</v>
      </c>
    </row>
    <row r="98" spans="1:15" s="116" customFormat="1" ht="30.75">
      <c r="A98" s="192" t="s">
        <v>202</v>
      </c>
      <c r="B98" s="175"/>
      <c r="C98" s="175">
        <f>C97+C92+C83+C78</f>
        <v>2080</v>
      </c>
      <c r="D98" s="176">
        <f aca="true" t="shared" si="8" ref="D98:O98">D97+D92+D83+D78</f>
        <v>69.30600000000001</v>
      </c>
      <c r="E98" s="176">
        <f t="shared" si="8"/>
        <v>66.724</v>
      </c>
      <c r="F98" s="176">
        <f t="shared" si="8"/>
        <v>290.83</v>
      </c>
      <c r="G98" s="176">
        <f t="shared" si="8"/>
        <v>2055.072</v>
      </c>
      <c r="H98" s="176">
        <f t="shared" si="8"/>
        <v>1.4759999999999998</v>
      </c>
      <c r="I98" s="176">
        <f t="shared" si="8"/>
        <v>208.121</v>
      </c>
      <c r="J98" s="176">
        <f t="shared" si="8"/>
        <v>1190.72</v>
      </c>
      <c r="K98" s="176">
        <f t="shared" si="8"/>
        <v>20.773</v>
      </c>
      <c r="L98" s="176">
        <f t="shared" si="8"/>
        <v>473.182</v>
      </c>
      <c r="M98" s="176">
        <f t="shared" si="8"/>
        <v>981.5690000000001</v>
      </c>
      <c r="N98" s="176">
        <f t="shared" si="8"/>
        <v>308.914</v>
      </c>
      <c r="O98" s="176">
        <f t="shared" si="8"/>
        <v>23.583</v>
      </c>
    </row>
    <row r="99" spans="1:15" s="116" customFormat="1" ht="30.75">
      <c r="A99" s="192" t="s">
        <v>28</v>
      </c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s="116" customFormat="1" ht="15">
      <c r="A100" s="192" t="s">
        <v>33</v>
      </c>
      <c r="B100" s="175" t="s">
        <v>32</v>
      </c>
      <c r="C100" s="175" t="s">
        <v>0</v>
      </c>
      <c r="D100" s="176" t="s">
        <v>1</v>
      </c>
      <c r="E100" s="176"/>
      <c r="F100" s="176"/>
      <c r="G100" s="176" t="s">
        <v>31</v>
      </c>
      <c r="H100" s="176" t="s">
        <v>9</v>
      </c>
      <c r="I100" s="176"/>
      <c r="J100" s="176"/>
      <c r="K100" s="176"/>
      <c r="L100" s="176" t="s">
        <v>10</v>
      </c>
      <c r="M100" s="176"/>
      <c r="N100" s="176"/>
      <c r="O100" s="176"/>
    </row>
    <row r="101" spans="1:15" s="116" customFormat="1" ht="15">
      <c r="A101" s="192"/>
      <c r="B101" s="175"/>
      <c r="C101" s="175"/>
      <c r="D101" s="176" t="s">
        <v>2</v>
      </c>
      <c r="E101" s="176" t="s">
        <v>3</v>
      </c>
      <c r="F101" s="176" t="s">
        <v>4</v>
      </c>
      <c r="G101" s="176"/>
      <c r="H101" s="176" t="s">
        <v>11</v>
      </c>
      <c r="I101" s="176" t="s">
        <v>12</v>
      </c>
      <c r="J101" s="176" t="s">
        <v>13</v>
      </c>
      <c r="K101" s="176" t="s">
        <v>14</v>
      </c>
      <c r="L101" s="176" t="s">
        <v>15</v>
      </c>
      <c r="M101" s="176" t="s">
        <v>16</v>
      </c>
      <c r="N101" s="176" t="s">
        <v>17</v>
      </c>
      <c r="O101" s="176" t="s">
        <v>18</v>
      </c>
    </row>
    <row r="102" spans="1:15" s="116" customFormat="1" ht="15">
      <c r="A102" s="192" t="s">
        <v>21</v>
      </c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6" customFormat="1" ht="15">
      <c r="A103" s="192" t="s">
        <v>267</v>
      </c>
      <c r="B103" s="175" t="s">
        <v>268</v>
      </c>
      <c r="C103" s="175">
        <v>80</v>
      </c>
      <c r="D103" s="176">
        <v>1.238</v>
      </c>
      <c r="E103" s="176">
        <v>4.067</v>
      </c>
      <c r="F103" s="176">
        <v>7.505</v>
      </c>
      <c r="G103" s="176">
        <v>72.364</v>
      </c>
      <c r="H103" s="176">
        <v>0.024</v>
      </c>
      <c r="I103" s="176">
        <v>28.75</v>
      </c>
      <c r="J103" s="176">
        <v>160</v>
      </c>
      <c r="K103" s="176">
        <v>1.855</v>
      </c>
      <c r="L103" s="176">
        <v>32.4</v>
      </c>
      <c r="M103" s="176">
        <v>24.01</v>
      </c>
      <c r="N103" s="176">
        <v>13.12</v>
      </c>
      <c r="O103" s="176">
        <v>0.446</v>
      </c>
    </row>
    <row r="104" spans="1:15" s="116" customFormat="1" ht="15">
      <c r="A104" s="192" t="s">
        <v>269</v>
      </c>
      <c r="B104" s="175" t="s">
        <v>270</v>
      </c>
      <c r="C104" s="175">
        <v>80</v>
      </c>
      <c r="D104" s="176">
        <v>16.615</v>
      </c>
      <c r="E104" s="176">
        <v>7.889</v>
      </c>
      <c r="F104" s="176">
        <v>1.312</v>
      </c>
      <c r="G104" s="176">
        <v>143.146</v>
      </c>
      <c r="H104" s="176">
        <v>0.121</v>
      </c>
      <c r="I104" s="176">
        <v>2.115</v>
      </c>
      <c r="J104" s="176">
        <v>52.3</v>
      </c>
      <c r="K104" s="176">
        <v>0.341</v>
      </c>
      <c r="L104" s="176">
        <v>46.58</v>
      </c>
      <c r="M104" s="176">
        <v>257.88</v>
      </c>
      <c r="N104" s="176">
        <v>58.89</v>
      </c>
      <c r="O104" s="176">
        <v>0.966</v>
      </c>
    </row>
    <row r="105" spans="1:15" s="116" customFormat="1" ht="15">
      <c r="A105" s="192"/>
      <c r="B105" s="175" t="s">
        <v>194</v>
      </c>
      <c r="C105" s="175">
        <v>30</v>
      </c>
      <c r="D105" s="176">
        <v>0.75</v>
      </c>
      <c r="E105" s="176">
        <v>1.568</v>
      </c>
      <c r="F105" s="176">
        <v>4.233</v>
      </c>
      <c r="G105" s="176">
        <v>34.457</v>
      </c>
      <c r="H105" s="176">
        <v>0.04</v>
      </c>
      <c r="I105" s="176">
        <v>2.85</v>
      </c>
      <c r="J105" s="176">
        <v>240</v>
      </c>
      <c r="K105" s="176">
        <v>0.801</v>
      </c>
      <c r="L105" s="176">
        <v>8.826</v>
      </c>
      <c r="M105" s="176">
        <v>16.808</v>
      </c>
      <c r="N105" s="176">
        <v>7.899</v>
      </c>
      <c r="O105" s="176">
        <v>0.274</v>
      </c>
    </row>
    <row r="106" spans="1:15" s="116" customFormat="1" ht="15">
      <c r="A106" s="192" t="s">
        <v>254</v>
      </c>
      <c r="B106" s="175" t="s">
        <v>255</v>
      </c>
      <c r="C106" s="175">
        <v>150</v>
      </c>
      <c r="D106" s="176">
        <v>2.58</v>
      </c>
      <c r="E106" s="176">
        <v>4.512</v>
      </c>
      <c r="F106" s="176">
        <v>21.027</v>
      </c>
      <c r="G106" s="176">
        <v>135.294</v>
      </c>
      <c r="H106" s="176">
        <v>0.155</v>
      </c>
      <c r="I106" s="176">
        <v>25.8</v>
      </c>
      <c r="J106" s="176"/>
      <c r="K106" s="176">
        <v>1.889</v>
      </c>
      <c r="L106" s="176">
        <v>16.58</v>
      </c>
      <c r="M106" s="176">
        <v>75.65</v>
      </c>
      <c r="N106" s="176">
        <v>29.89</v>
      </c>
      <c r="O106" s="176">
        <v>1.19</v>
      </c>
    </row>
    <row r="107" spans="1:15" s="116" customFormat="1" ht="15">
      <c r="A107" s="192" t="s">
        <v>161</v>
      </c>
      <c r="B107" s="175" t="s">
        <v>77</v>
      </c>
      <c r="C107" s="175">
        <v>207</v>
      </c>
      <c r="D107" s="176">
        <v>0.063</v>
      </c>
      <c r="E107" s="176">
        <v>0.007</v>
      </c>
      <c r="F107" s="176">
        <v>10.193</v>
      </c>
      <c r="G107" s="176">
        <v>42.292</v>
      </c>
      <c r="H107" s="176">
        <v>0.004</v>
      </c>
      <c r="I107" s="176">
        <v>2.9</v>
      </c>
      <c r="J107" s="176"/>
      <c r="K107" s="176">
        <v>0.014</v>
      </c>
      <c r="L107" s="176">
        <v>7.75</v>
      </c>
      <c r="M107" s="176">
        <v>9.78</v>
      </c>
      <c r="N107" s="176">
        <v>5.24</v>
      </c>
      <c r="O107" s="176">
        <v>0.892</v>
      </c>
    </row>
    <row r="108" spans="1:15" s="115" customFormat="1" ht="15">
      <c r="A108" s="192"/>
      <c r="B108" s="175" t="s">
        <v>19</v>
      </c>
      <c r="C108" s="175">
        <v>50</v>
      </c>
      <c r="D108" s="176">
        <v>3.3</v>
      </c>
      <c r="E108" s="176">
        <v>0.6</v>
      </c>
      <c r="F108" s="176">
        <v>17.1</v>
      </c>
      <c r="G108" s="176">
        <v>87</v>
      </c>
      <c r="H108" s="176">
        <v>0.1</v>
      </c>
      <c r="I108" s="176"/>
      <c r="J108" s="176">
        <v>3</v>
      </c>
      <c r="K108" s="176">
        <v>1.1</v>
      </c>
      <c r="L108" s="176">
        <v>17.5</v>
      </c>
      <c r="M108" s="176">
        <v>79</v>
      </c>
      <c r="N108" s="176">
        <v>23.5</v>
      </c>
      <c r="O108" s="176">
        <v>1.95</v>
      </c>
    </row>
    <row r="109" spans="1:15" s="116" customFormat="1" ht="30.75">
      <c r="A109" s="192" t="s">
        <v>197</v>
      </c>
      <c r="B109" s="175"/>
      <c r="C109" s="175">
        <f>SUM(C103:C108)</f>
        <v>597</v>
      </c>
      <c r="D109" s="176">
        <f aca="true" t="shared" si="9" ref="D109:O109">SUM(D103:D108)</f>
        <v>24.546</v>
      </c>
      <c r="E109" s="176">
        <f t="shared" si="9"/>
        <v>18.643</v>
      </c>
      <c r="F109" s="176">
        <f t="shared" si="9"/>
        <v>61.37</v>
      </c>
      <c r="G109" s="176">
        <f t="shared" si="9"/>
        <v>514.553</v>
      </c>
      <c r="H109" s="176">
        <f t="shared" si="9"/>
        <v>0.44399999999999995</v>
      </c>
      <c r="I109" s="176">
        <f t="shared" si="9"/>
        <v>62.415</v>
      </c>
      <c r="J109" s="176">
        <f t="shared" si="9"/>
        <v>455.3</v>
      </c>
      <c r="K109" s="176">
        <f t="shared" si="9"/>
        <v>6</v>
      </c>
      <c r="L109" s="176">
        <f t="shared" si="9"/>
        <v>129.63599999999997</v>
      </c>
      <c r="M109" s="176">
        <f t="shared" si="9"/>
        <v>463.12799999999993</v>
      </c>
      <c r="N109" s="176">
        <f t="shared" si="9"/>
        <v>138.539</v>
      </c>
      <c r="O109" s="176">
        <f t="shared" si="9"/>
        <v>5.718</v>
      </c>
    </row>
    <row r="110" spans="1:15" s="116" customFormat="1" ht="15">
      <c r="A110" s="192" t="s">
        <v>198</v>
      </c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</row>
    <row r="111" spans="1:15" s="116" customFormat="1" ht="15">
      <c r="A111" s="192" t="s">
        <v>247</v>
      </c>
      <c r="B111" s="175" t="s">
        <v>248</v>
      </c>
      <c r="C111" s="175">
        <v>50</v>
      </c>
      <c r="D111" s="176">
        <v>4.292</v>
      </c>
      <c r="E111" s="176">
        <v>3.929</v>
      </c>
      <c r="F111" s="176">
        <v>29.72</v>
      </c>
      <c r="G111" s="176">
        <v>171.244</v>
      </c>
      <c r="H111" s="176">
        <v>0.306</v>
      </c>
      <c r="I111" s="176"/>
      <c r="J111" s="176"/>
      <c r="K111" s="176">
        <v>1.445</v>
      </c>
      <c r="L111" s="176">
        <v>52.36</v>
      </c>
      <c r="M111" s="176">
        <v>57.535</v>
      </c>
      <c r="N111" s="176">
        <v>22.45</v>
      </c>
      <c r="O111" s="176">
        <v>0.964</v>
      </c>
    </row>
    <row r="112" spans="1:15" s="116" customFormat="1" ht="15">
      <c r="A112" s="192">
        <v>0</v>
      </c>
      <c r="B112" s="175" t="s">
        <v>163</v>
      </c>
      <c r="C112" s="175">
        <v>200</v>
      </c>
      <c r="D112" s="176">
        <v>1</v>
      </c>
      <c r="E112" s="176">
        <v>0.2</v>
      </c>
      <c r="F112" s="176">
        <v>20.2</v>
      </c>
      <c r="G112" s="176">
        <v>92</v>
      </c>
      <c r="H112" s="176">
        <v>0.02</v>
      </c>
      <c r="I112" s="176">
        <v>40</v>
      </c>
      <c r="J112" s="176"/>
      <c r="K112" s="176">
        <v>0.2</v>
      </c>
      <c r="L112" s="176">
        <v>14</v>
      </c>
      <c r="M112" s="176">
        <v>14</v>
      </c>
      <c r="N112" s="176">
        <v>8</v>
      </c>
      <c r="O112" s="176">
        <v>2.8</v>
      </c>
    </row>
    <row r="113" spans="1:15" s="116" customFormat="1" ht="15">
      <c r="A113" s="192"/>
      <c r="B113" s="175" t="s">
        <v>168</v>
      </c>
      <c r="C113" s="175">
        <v>15</v>
      </c>
      <c r="D113" s="176">
        <v>0.015</v>
      </c>
      <c r="E113" s="176"/>
      <c r="F113" s="176">
        <v>11.91</v>
      </c>
      <c r="G113" s="176">
        <v>48.15</v>
      </c>
      <c r="H113" s="176"/>
      <c r="I113" s="176"/>
      <c r="J113" s="176"/>
      <c r="K113" s="176"/>
      <c r="L113" s="176">
        <v>0.6</v>
      </c>
      <c r="M113" s="176">
        <v>0.15</v>
      </c>
      <c r="N113" s="176">
        <v>0.3</v>
      </c>
      <c r="O113" s="176">
        <v>0.06</v>
      </c>
    </row>
    <row r="114" spans="1:15" s="116" customFormat="1" ht="30.75">
      <c r="A114" s="192" t="s">
        <v>199</v>
      </c>
      <c r="B114" s="175"/>
      <c r="C114" s="175">
        <v>265</v>
      </c>
      <c r="D114" s="176">
        <v>5.307</v>
      </c>
      <c r="E114" s="176">
        <v>4.129</v>
      </c>
      <c r="F114" s="176">
        <v>61.83</v>
      </c>
      <c r="G114" s="176">
        <v>311.394</v>
      </c>
      <c r="H114" s="176">
        <v>0.326</v>
      </c>
      <c r="I114" s="176">
        <v>40</v>
      </c>
      <c r="J114" s="176"/>
      <c r="K114" s="176">
        <v>1.645</v>
      </c>
      <c r="L114" s="176">
        <v>66.96</v>
      </c>
      <c r="M114" s="176">
        <v>71.685</v>
      </c>
      <c r="N114" s="176">
        <v>30.75</v>
      </c>
      <c r="O114" s="176">
        <v>3.824</v>
      </c>
    </row>
    <row r="115" spans="1:15" s="116" customFormat="1" ht="15">
      <c r="A115" s="192" t="s">
        <v>8</v>
      </c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</row>
    <row r="116" spans="1:15" s="116" customFormat="1" ht="15">
      <c r="A116" s="192" t="s">
        <v>271</v>
      </c>
      <c r="B116" s="175" t="s">
        <v>272</v>
      </c>
      <c r="C116" s="175">
        <v>250</v>
      </c>
      <c r="D116" s="176">
        <v>3.04</v>
      </c>
      <c r="E116" s="176">
        <v>5.406</v>
      </c>
      <c r="F116" s="176">
        <v>17.524</v>
      </c>
      <c r="G116" s="176">
        <v>131.291</v>
      </c>
      <c r="H116" s="176">
        <v>0.109</v>
      </c>
      <c r="I116" s="176">
        <v>16.86</v>
      </c>
      <c r="J116" s="176">
        <v>241.91</v>
      </c>
      <c r="K116" s="176">
        <v>2.378</v>
      </c>
      <c r="L116" s="176">
        <v>26.948</v>
      </c>
      <c r="M116" s="176">
        <v>72.277</v>
      </c>
      <c r="N116" s="176">
        <v>27.499</v>
      </c>
      <c r="O116" s="176">
        <v>1.063</v>
      </c>
    </row>
    <row r="117" spans="1:15" s="116" customFormat="1" ht="15">
      <c r="A117" s="192" t="s">
        <v>273</v>
      </c>
      <c r="B117" s="175" t="s">
        <v>274</v>
      </c>
      <c r="C117" s="175">
        <v>90</v>
      </c>
      <c r="D117" s="176">
        <v>24.99</v>
      </c>
      <c r="E117" s="176">
        <v>9.946</v>
      </c>
      <c r="F117" s="176"/>
      <c r="G117" s="176">
        <v>190.664</v>
      </c>
      <c r="H117" s="176">
        <v>0.107</v>
      </c>
      <c r="I117" s="176">
        <v>2.38</v>
      </c>
      <c r="J117" s="176">
        <v>47.6</v>
      </c>
      <c r="K117" s="176">
        <v>2.117</v>
      </c>
      <c r="L117" s="176">
        <v>24.02</v>
      </c>
      <c r="M117" s="176">
        <v>191.98</v>
      </c>
      <c r="N117" s="176">
        <v>23.05</v>
      </c>
      <c r="O117" s="176">
        <v>1.605</v>
      </c>
    </row>
    <row r="118" spans="1:15" s="116" customFormat="1" ht="15">
      <c r="A118" s="192" t="s">
        <v>275</v>
      </c>
      <c r="B118" s="175" t="s">
        <v>46</v>
      </c>
      <c r="C118" s="175">
        <v>150</v>
      </c>
      <c r="D118" s="176">
        <v>2.933</v>
      </c>
      <c r="E118" s="176">
        <v>6.95</v>
      </c>
      <c r="F118" s="176">
        <v>16.23</v>
      </c>
      <c r="G118" s="176">
        <v>140.115</v>
      </c>
      <c r="H118" s="176">
        <v>0.125</v>
      </c>
      <c r="I118" s="176">
        <v>32.2</v>
      </c>
      <c r="J118" s="176">
        <v>460</v>
      </c>
      <c r="K118" s="176">
        <v>2.459</v>
      </c>
      <c r="L118" s="176">
        <v>38.54</v>
      </c>
      <c r="M118" s="176">
        <v>68.608</v>
      </c>
      <c r="N118" s="176">
        <v>30.731</v>
      </c>
      <c r="O118" s="176">
        <v>1.073</v>
      </c>
    </row>
    <row r="119" spans="1:15" s="116" customFormat="1" ht="15">
      <c r="A119" s="192" t="s">
        <v>256</v>
      </c>
      <c r="B119" s="175" t="s">
        <v>111</v>
      </c>
      <c r="C119" s="175">
        <v>200</v>
      </c>
      <c r="D119" s="176">
        <v>0.78</v>
      </c>
      <c r="E119" s="176">
        <v>0.06</v>
      </c>
      <c r="F119" s="176">
        <v>20.12</v>
      </c>
      <c r="G119" s="176">
        <v>85.3</v>
      </c>
      <c r="H119" s="176">
        <v>0.02</v>
      </c>
      <c r="I119" s="176">
        <v>0.8</v>
      </c>
      <c r="J119" s="176"/>
      <c r="K119" s="176">
        <v>1.1</v>
      </c>
      <c r="L119" s="176">
        <v>32</v>
      </c>
      <c r="M119" s="176">
        <v>29.2</v>
      </c>
      <c r="N119" s="176">
        <v>21</v>
      </c>
      <c r="O119" s="176">
        <v>0.67</v>
      </c>
    </row>
    <row r="120" spans="1:15" s="116" customFormat="1" ht="15">
      <c r="A120" s="192"/>
      <c r="B120" s="175" t="s">
        <v>6</v>
      </c>
      <c r="C120" s="175">
        <v>40</v>
      </c>
      <c r="D120" s="176">
        <v>3.16</v>
      </c>
      <c r="E120" s="176">
        <v>0.4</v>
      </c>
      <c r="F120" s="176">
        <v>19.32</v>
      </c>
      <c r="G120" s="176">
        <v>94</v>
      </c>
      <c r="H120" s="176">
        <v>0.064</v>
      </c>
      <c r="I120" s="176"/>
      <c r="J120" s="176"/>
      <c r="K120" s="176">
        <v>0.52</v>
      </c>
      <c r="L120" s="176">
        <v>9.2</v>
      </c>
      <c r="M120" s="176">
        <v>34.8</v>
      </c>
      <c r="N120" s="176">
        <v>13.2</v>
      </c>
      <c r="O120" s="176">
        <v>0.8</v>
      </c>
    </row>
    <row r="121" spans="1:15" s="116" customFormat="1" ht="15">
      <c r="A121" s="192">
        <v>0</v>
      </c>
      <c r="B121" s="175" t="s">
        <v>317</v>
      </c>
      <c r="C121" s="175">
        <v>200</v>
      </c>
      <c r="D121" s="176">
        <v>0.8</v>
      </c>
      <c r="E121" s="176">
        <v>0.6</v>
      </c>
      <c r="F121" s="176">
        <v>20.6</v>
      </c>
      <c r="G121" s="176">
        <v>94</v>
      </c>
      <c r="H121" s="176">
        <v>0.04</v>
      </c>
      <c r="I121" s="176">
        <v>10</v>
      </c>
      <c r="J121" s="176">
        <v>0</v>
      </c>
      <c r="K121" s="176">
        <v>0.8</v>
      </c>
      <c r="L121" s="176">
        <v>38</v>
      </c>
      <c r="M121" s="176">
        <v>32</v>
      </c>
      <c r="N121" s="176">
        <v>24</v>
      </c>
      <c r="O121" s="176">
        <v>4.6</v>
      </c>
    </row>
    <row r="122" spans="1:15" s="116" customFormat="1" ht="15">
      <c r="A122" s="192"/>
      <c r="B122" s="175" t="s">
        <v>19</v>
      </c>
      <c r="C122" s="175">
        <v>20</v>
      </c>
      <c r="D122" s="176">
        <v>1.32</v>
      </c>
      <c r="E122" s="176">
        <v>0.24</v>
      </c>
      <c r="F122" s="176">
        <v>6.84</v>
      </c>
      <c r="G122" s="176">
        <v>34.8</v>
      </c>
      <c r="H122" s="176">
        <v>0.04</v>
      </c>
      <c r="I122" s="176"/>
      <c r="J122" s="176">
        <v>1.2</v>
      </c>
      <c r="K122" s="176">
        <v>0.44</v>
      </c>
      <c r="L122" s="176">
        <v>7</v>
      </c>
      <c r="M122" s="176">
        <v>31.6</v>
      </c>
      <c r="N122" s="176">
        <v>9.4</v>
      </c>
      <c r="O122" s="176">
        <v>0.78</v>
      </c>
    </row>
    <row r="123" spans="1:15" s="116" customFormat="1" ht="15">
      <c r="A123" s="192" t="s">
        <v>20</v>
      </c>
      <c r="B123" s="175"/>
      <c r="C123" s="175">
        <f>SUM(C116:C122)</f>
        <v>950</v>
      </c>
      <c r="D123" s="176">
        <f>SUM(D116:D122)</f>
        <v>37.022999999999996</v>
      </c>
      <c r="E123" s="176">
        <f aca="true" t="shared" si="10" ref="E123:O123">SUM(E116:E122)</f>
        <v>23.601999999999997</v>
      </c>
      <c r="F123" s="176">
        <f t="shared" si="10"/>
        <v>100.63400000000001</v>
      </c>
      <c r="G123" s="176">
        <f t="shared" si="10"/>
        <v>770.17</v>
      </c>
      <c r="H123" s="176">
        <f t="shared" si="10"/>
        <v>0.505</v>
      </c>
      <c r="I123" s="176">
        <f t="shared" si="10"/>
        <v>62.239999999999995</v>
      </c>
      <c r="J123" s="176">
        <f t="shared" si="10"/>
        <v>750.71</v>
      </c>
      <c r="K123" s="176">
        <f t="shared" si="10"/>
        <v>9.814</v>
      </c>
      <c r="L123" s="176">
        <f t="shared" si="10"/>
        <v>175.708</v>
      </c>
      <c r="M123" s="176">
        <f t="shared" si="10"/>
        <v>460.46500000000003</v>
      </c>
      <c r="N123" s="176">
        <f t="shared" si="10"/>
        <v>148.88000000000002</v>
      </c>
      <c r="O123" s="176">
        <f t="shared" si="10"/>
        <v>10.591</v>
      </c>
    </row>
    <row r="124" spans="1:15" s="116" customFormat="1" ht="15">
      <c r="A124" s="192" t="s">
        <v>43</v>
      </c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</row>
    <row r="125" spans="1:15" s="116" customFormat="1" ht="15">
      <c r="A125" s="192" t="s">
        <v>247</v>
      </c>
      <c r="B125" s="175" t="s">
        <v>248</v>
      </c>
      <c r="C125" s="175">
        <v>50</v>
      </c>
      <c r="D125" s="176">
        <v>4.292</v>
      </c>
      <c r="E125" s="176">
        <v>3.929</v>
      </c>
      <c r="F125" s="176">
        <v>29.72</v>
      </c>
      <c r="G125" s="176">
        <v>171.244</v>
      </c>
      <c r="H125" s="176">
        <v>0.306</v>
      </c>
      <c r="I125" s="176"/>
      <c r="J125" s="176"/>
      <c r="K125" s="176">
        <v>1.445</v>
      </c>
      <c r="L125" s="176">
        <v>52.36</v>
      </c>
      <c r="M125" s="176">
        <v>57.535</v>
      </c>
      <c r="N125" s="176">
        <v>22.45</v>
      </c>
      <c r="O125" s="176">
        <v>0.964</v>
      </c>
    </row>
    <row r="126" spans="1:15" s="116" customFormat="1" ht="15">
      <c r="A126" s="192">
        <v>0</v>
      </c>
      <c r="B126" s="175" t="s">
        <v>163</v>
      </c>
      <c r="C126" s="175">
        <v>200</v>
      </c>
      <c r="D126" s="176">
        <v>1</v>
      </c>
      <c r="E126" s="176">
        <v>0.2</v>
      </c>
      <c r="F126" s="176">
        <v>20.2</v>
      </c>
      <c r="G126" s="176">
        <v>92</v>
      </c>
      <c r="H126" s="176">
        <v>0.02</v>
      </c>
      <c r="I126" s="176">
        <v>40</v>
      </c>
      <c r="J126" s="176"/>
      <c r="K126" s="176">
        <v>0.2</v>
      </c>
      <c r="L126" s="176">
        <v>14</v>
      </c>
      <c r="M126" s="176">
        <v>14</v>
      </c>
      <c r="N126" s="176">
        <v>8</v>
      </c>
      <c r="O126" s="176">
        <v>2.8</v>
      </c>
    </row>
    <row r="127" spans="1:15" s="116" customFormat="1" ht="15">
      <c r="A127" s="192"/>
      <c r="B127" s="175" t="s">
        <v>168</v>
      </c>
      <c r="C127" s="175">
        <v>15</v>
      </c>
      <c r="D127" s="176">
        <v>0.015</v>
      </c>
      <c r="E127" s="176"/>
      <c r="F127" s="176">
        <v>11.91</v>
      </c>
      <c r="G127" s="176">
        <v>48.15</v>
      </c>
      <c r="H127" s="176"/>
      <c r="I127" s="176"/>
      <c r="J127" s="176"/>
      <c r="K127" s="176"/>
      <c r="L127" s="176">
        <v>0.6</v>
      </c>
      <c r="M127" s="176">
        <v>0.15</v>
      </c>
      <c r="N127" s="176">
        <v>0.3</v>
      </c>
      <c r="O127" s="176">
        <v>0.06</v>
      </c>
    </row>
    <row r="128" spans="1:15" s="116" customFormat="1" ht="30.75">
      <c r="A128" s="192" t="s">
        <v>44</v>
      </c>
      <c r="B128" s="175"/>
      <c r="C128" s="175">
        <f>SUM(C125:C127)</f>
        <v>265</v>
      </c>
      <c r="D128" s="176">
        <f aca="true" t="shared" si="11" ref="D128:O128">SUM(D125:D127)</f>
        <v>5.3069999999999995</v>
      </c>
      <c r="E128" s="176">
        <f t="shared" si="11"/>
        <v>4.129</v>
      </c>
      <c r="F128" s="176">
        <f t="shared" si="11"/>
        <v>61.83</v>
      </c>
      <c r="G128" s="176">
        <f t="shared" si="11"/>
        <v>311.394</v>
      </c>
      <c r="H128" s="176">
        <f t="shared" si="11"/>
        <v>0.326</v>
      </c>
      <c r="I128" s="176">
        <f t="shared" si="11"/>
        <v>40</v>
      </c>
      <c r="J128" s="176">
        <f t="shared" si="11"/>
        <v>0</v>
      </c>
      <c r="K128" s="176">
        <f t="shared" si="11"/>
        <v>1.645</v>
      </c>
      <c r="L128" s="176">
        <f t="shared" si="11"/>
        <v>66.96</v>
      </c>
      <c r="M128" s="176">
        <f t="shared" si="11"/>
        <v>71.685</v>
      </c>
      <c r="N128" s="176">
        <f t="shared" si="11"/>
        <v>30.75</v>
      </c>
      <c r="O128" s="176">
        <f t="shared" si="11"/>
        <v>3.824</v>
      </c>
    </row>
    <row r="129" spans="1:15" s="116" customFormat="1" ht="30.75">
      <c r="A129" s="192" t="s">
        <v>203</v>
      </c>
      <c r="B129" s="175"/>
      <c r="C129" s="175">
        <f>C128+C123+C114+C109</f>
        <v>2077</v>
      </c>
      <c r="D129" s="176">
        <f aca="true" t="shared" si="12" ref="D129:O129">D128+D123+D114+D109</f>
        <v>72.18299999999999</v>
      </c>
      <c r="E129" s="176">
        <f t="shared" si="12"/>
        <v>50.50299999999999</v>
      </c>
      <c r="F129" s="176">
        <f t="shared" si="12"/>
        <v>285.664</v>
      </c>
      <c r="G129" s="176">
        <f t="shared" si="12"/>
        <v>1907.511</v>
      </c>
      <c r="H129" s="176">
        <f t="shared" si="12"/>
        <v>1.601</v>
      </c>
      <c r="I129" s="176">
        <f t="shared" si="12"/>
        <v>204.655</v>
      </c>
      <c r="J129" s="176">
        <f t="shared" si="12"/>
        <v>1206.01</v>
      </c>
      <c r="K129" s="176">
        <f t="shared" si="12"/>
        <v>19.104</v>
      </c>
      <c r="L129" s="176">
        <f t="shared" si="12"/>
        <v>439.26399999999995</v>
      </c>
      <c r="M129" s="176">
        <f t="shared" si="12"/>
        <v>1066.963</v>
      </c>
      <c r="N129" s="176">
        <f t="shared" si="12"/>
        <v>348.919</v>
      </c>
      <c r="O129" s="176">
        <f t="shared" si="12"/>
        <v>23.956999999999997</v>
      </c>
    </row>
    <row r="130" spans="1:15" s="116" customFormat="1" ht="30.75">
      <c r="A130" s="192" t="s">
        <v>27</v>
      </c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5" s="116" customFormat="1" ht="15">
      <c r="A131" s="192" t="s">
        <v>33</v>
      </c>
      <c r="B131" s="175" t="s">
        <v>32</v>
      </c>
      <c r="C131" s="175" t="s">
        <v>0</v>
      </c>
      <c r="D131" s="176" t="s">
        <v>1</v>
      </c>
      <c r="E131" s="176"/>
      <c r="F131" s="176"/>
      <c r="G131" s="176" t="s">
        <v>31</v>
      </c>
      <c r="H131" s="176" t="s">
        <v>9</v>
      </c>
      <c r="I131" s="176"/>
      <c r="J131" s="176"/>
      <c r="K131" s="176"/>
      <c r="L131" s="176" t="s">
        <v>10</v>
      </c>
      <c r="M131" s="176"/>
      <c r="N131" s="176"/>
      <c r="O131" s="176"/>
    </row>
    <row r="132" spans="1:15" s="116" customFormat="1" ht="15">
      <c r="A132" s="192"/>
      <c r="B132" s="175"/>
      <c r="C132" s="175"/>
      <c r="D132" s="176" t="s">
        <v>2</v>
      </c>
      <c r="E132" s="176" t="s">
        <v>3</v>
      </c>
      <c r="F132" s="176" t="s">
        <v>4</v>
      </c>
      <c r="G132" s="176"/>
      <c r="H132" s="176" t="s">
        <v>11</v>
      </c>
      <c r="I132" s="176" t="s">
        <v>12</v>
      </c>
      <c r="J132" s="176" t="s">
        <v>13</v>
      </c>
      <c r="K132" s="176" t="s">
        <v>14</v>
      </c>
      <c r="L132" s="176" t="s">
        <v>15</v>
      </c>
      <c r="M132" s="176" t="s">
        <v>16</v>
      </c>
      <c r="N132" s="176" t="s">
        <v>17</v>
      </c>
      <c r="O132" s="176" t="s">
        <v>18</v>
      </c>
    </row>
    <row r="133" spans="1:15" s="116" customFormat="1" ht="15">
      <c r="A133" s="192" t="s">
        <v>21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116" customFormat="1" ht="15">
      <c r="A134" s="192" t="s">
        <v>332</v>
      </c>
      <c r="B134" s="175" t="s">
        <v>333</v>
      </c>
      <c r="C134" s="175">
        <v>70</v>
      </c>
      <c r="D134" s="176">
        <v>0.774</v>
      </c>
      <c r="E134" s="176">
        <v>3.129</v>
      </c>
      <c r="F134" s="176">
        <v>3.212</v>
      </c>
      <c r="G134" s="176">
        <v>45.533</v>
      </c>
      <c r="H134" s="176">
        <v>0.038</v>
      </c>
      <c r="I134" s="176">
        <v>14.1</v>
      </c>
      <c r="J134" s="176"/>
      <c r="K134" s="176">
        <v>1.702</v>
      </c>
      <c r="L134" s="176">
        <v>11.96</v>
      </c>
      <c r="M134" s="176">
        <v>22.34</v>
      </c>
      <c r="N134" s="176">
        <v>12.24</v>
      </c>
      <c r="O134" s="176">
        <v>0.578</v>
      </c>
    </row>
    <row r="135" spans="1:15" s="116" customFormat="1" ht="15">
      <c r="A135" s="192" t="s">
        <v>276</v>
      </c>
      <c r="B135" s="175" t="s">
        <v>277</v>
      </c>
      <c r="C135" s="175">
        <v>150</v>
      </c>
      <c r="D135" s="176">
        <v>14.224</v>
      </c>
      <c r="E135" s="176">
        <v>15.877</v>
      </c>
      <c r="F135" s="176">
        <v>0.784</v>
      </c>
      <c r="G135" s="176">
        <v>202.813</v>
      </c>
      <c r="H135" s="176">
        <v>0.078</v>
      </c>
      <c r="I135" s="176"/>
      <c r="J135" s="176">
        <v>280</v>
      </c>
      <c r="K135" s="176">
        <v>1.992</v>
      </c>
      <c r="L135" s="176">
        <v>62.546</v>
      </c>
      <c r="M135" s="176">
        <v>215.293</v>
      </c>
      <c r="N135" s="176">
        <v>13.497</v>
      </c>
      <c r="O135" s="176">
        <v>2.807</v>
      </c>
    </row>
    <row r="136" spans="1:15" s="116" customFormat="1" ht="15">
      <c r="A136" s="192"/>
      <c r="B136" s="175" t="s">
        <v>316</v>
      </c>
      <c r="C136" s="175">
        <v>200</v>
      </c>
      <c r="D136" s="176">
        <v>0.16</v>
      </c>
      <c r="E136" s="176">
        <v>0.16</v>
      </c>
      <c r="F136" s="176">
        <v>13.9</v>
      </c>
      <c r="G136" s="176">
        <v>58.701</v>
      </c>
      <c r="H136" s="176">
        <v>0.012</v>
      </c>
      <c r="I136" s="176">
        <v>4.01</v>
      </c>
      <c r="J136" s="176">
        <v>2</v>
      </c>
      <c r="K136" s="176">
        <v>0.08</v>
      </c>
      <c r="L136" s="176">
        <v>6.895</v>
      </c>
      <c r="M136" s="176">
        <v>5.224</v>
      </c>
      <c r="N136" s="176">
        <v>4.04</v>
      </c>
      <c r="O136" s="176">
        <v>0.992</v>
      </c>
    </row>
    <row r="137" spans="1:15" s="116" customFormat="1" ht="15">
      <c r="A137" s="192">
        <v>0</v>
      </c>
      <c r="B137" s="175" t="s">
        <v>317</v>
      </c>
      <c r="C137" s="175">
        <v>120</v>
      </c>
      <c r="D137" s="176">
        <v>0.48</v>
      </c>
      <c r="E137" s="176">
        <v>0.36</v>
      </c>
      <c r="F137" s="176">
        <v>12.36</v>
      </c>
      <c r="G137" s="176">
        <v>56.4</v>
      </c>
      <c r="H137" s="176">
        <v>0.024</v>
      </c>
      <c r="I137" s="176">
        <v>6</v>
      </c>
      <c r="J137" s="176"/>
      <c r="K137" s="176">
        <v>0.48</v>
      </c>
      <c r="L137" s="176">
        <v>22.8</v>
      </c>
      <c r="M137" s="176">
        <v>19.2</v>
      </c>
      <c r="N137" s="176">
        <v>14.4</v>
      </c>
      <c r="O137" s="176">
        <v>2.76</v>
      </c>
    </row>
    <row r="138" spans="1:15" s="116" customFormat="1" ht="15">
      <c r="A138" s="192"/>
      <c r="B138" s="175" t="s">
        <v>6</v>
      </c>
      <c r="C138" s="175">
        <v>40</v>
      </c>
      <c r="D138" s="176">
        <v>3.16</v>
      </c>
      <c r="E138" s="176">
        <v>0.4</v>
      </c>
      <c r="F138" s="176">
        <v>19.32</v>
      </c>
      <c r="G138" s="176">
        <v>94</v>
      </c>
      <c r="H138" s="176">
        <v>0.064</v>
      </c>
      <c r="I138" s="176"/>
      <c r="J138" s="176"/>
      <c r="K138" s="176">
        <v>0.52</v>
      </c>
      <c r="L138" s="176">
        <v>9.2</v>
      </c>
      <c r="M138" s="176">
        <v>34.8</v>
      </c>
      <c r="N138" s="176">
        <v>13.2</v>
      </c>
      <c r="O138" s="176">
        <v>0.8</v>
      </c>
    </row>
    <row r="139" spans="1:15" s="116" customFormat="1" ht="15">
      <c r="A139" s="192"/>
      <c r="B139" s="175" t="s">
        <v>19</v>
      </c>
      <c r="C139" s="175">
        <v>25</v>
      </c>
      <c r="D139" s="176">
        <v>1.65</v>
      </c>
      <c r="E139" s="176">
        <v>0.3</v>
      </c>
      <c r="F139" s="176">
        <v>8.55</v>
      </c>
      <c r="G139" s="176">
        <v>43.5</v>
      </c>
      <c r="H139" s="176">
        <v>0.05</v>
      </c>
      <c r="I139" s="176"/>
      <c r="J139" s="176">
        <v>1.5</v>
      </c>
      <c r="K139" s="176">
        <v>0.55</v>
      </c>
      <c r="L139" s="176">
        <v>8.75</v>
      </c>
      <c r="M139" s="176">
        <v>39.5</v>
      </c>
      <c r="N139" s="176">
        <v>11.75</v>
      </c>
      <c r="O139" s="176">
        <v>0.975</v>
      </c>
    </row>
    <row r="140" spans="1:15" s="115" customFormat="1" ht="30.75">
      <c r="A140" s="192" t="s">
        <v>197</v>
      </c>
      <c r="B140" s="175"/>
      <c r="C140" s="175">
        <v>605</v>
      </c>
      <c r="D140" s="176">
        <f>SUM(D134:D139)</f>
        <v>20.448</v>
      </c>
      <c r="E140" s="176">
        <f aca="true" t="shared" si="13" ref="E140:O140">SUM(E134:E139)</f>
        <v>20.226</v>
      </c>
      <c r="F140" s="176">
        <f t="shared" si="13"/>
        <v>58.126000000000005</v>
      </c>
      <c r="G140" s="176">
        <f t="shared" si="13"/>
        <v>500.947</v>
      </c>
      <c r="H140" s="176">
        <f t="shared" si="13"/>
        <v>0.266</v>
      </c>
      <c r="I140" s="176">
        <f t="shared" si="13"/>
        <v>24.11</v>
      </c>
      <c r="J140" s="176">
        <f t="shared" si="13"/>
        <v>283.5</v>
      </c>
      <c r="K140" s="176">
        <f t="shared" si="13"/>
        <v>5.323999999999999</v>
      </c>
      <c r="L140" s="176">
        <f t="shared" si="13"/>
        <v>122.151</v>
      </c>
      <c r="M140" s="176">
        <f t="shared" si="13"/>
        <v>336.357</v>
      </c>
      <c r="N140" s="176">
        <f t="shared" si="13"/>
        <v>69.127</v>
      </c>
      <c r="O140" s="176">
        <f t="shared" si="13"/>
        <v>8.911999999999999</v>
      </c>
    </row>
    <row r="141" spans="1:15" s="116" customFormat="1" ht="15">
      <c r="A141" s="192" t="s">
        <v>198</v>
      </c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</row>
    <row r="142" spans="1:15" s="116" customFormat="1" ht="15">
      <c r="A142" s="192" t="s">
        <v>239</v>
      </c>
      <c r="B142" s="175" t="s">
        <v>240</v>
      </c>
      <c r="C142" s="175">
        <v>50</v>
      </c>
      <c r="D142" s="176">
        <v>4.474</v>
      </c>
      <c r="E142" s="176">
        <v>8.168</v>
      </c>
      <c r="F142" s="176">
        <v>23.894</v>
      </c>
      <c r="G142" s="176">
        <v>186.877</v>
      </c>
      <c r="H142" s="176">
        <v>0.221</v>
      </c>
      <c r="I142" s="176"/>
      <c r="J142" s="176">
        <v>5</v>
      </c>
      <c r="K142" s="176">
        <v>2.439</v>
      </c>
      <c r="L142" s="176">
        <v>123.575</v>
      </c>
      <c r="M142" s="176">
        <v>92.986</v>
      </c>
      <c r="N142" s="176">
        <v>35.861</v>
      </c>
      <c r="O142" s="176">
        <v>1.112</v>
      </c>
    </row>
    <row r="143" spans="1:15" s="116" customFormat="1" ht="15">
      <c r="A143" s="192">
        <v>0</v>
      </c>
      <c r="B143" s="175" t="s">
        <v>163</v>
      </c>
      <c r="C143" s="175">
        <v>200</v>
      </c>
      <c r="D143" s="176">
        <v>1</v>
      </c>
      <c r="E143" s="176">
        <v>0.2</v>
      </c>
      <c r="F143" s="176">
        <v>20.2</v>
      </c>
      <c r="G143" s="176">
        <v>92</v>
      </c>
      <c r="H143" s="176">
        <v>0.02</v>
      </c>
      <c r="I143" s="176">
        <v>40</v>
      </c>
      <c r="J143" s="176"/>
      <c r="K143" s="176">
        <v>0.2</v>
      </c>
      <c r="L143" s="176">
        <v>14</v>
      </c>
      <c r="M143" s="176">
        <v>14</v>
      </c>
      <c r="N143" s="176">
        <v>8</v>
      </c>
      <c r="O143" s="176">
        <v>2.8</v>
      </c>
    </row>
    <row r="144" spans="1:15" s="116" customFormat="1" ht="15">
      <c r="A144" s="192"/>
      <c r="B144" s="175" t="s">
        <v>42</v>
      </c>
      <c r="C144" s="175">
        <v>15</v>
      </c>
      <c r="D144" s="176">
        <v>0.075</v>
      </c>
      <c r="E144" s="176"/>
      <c r="F144" s="176">
        <v>12</v>
      </c>
      <c r="G144" s="176">
        <v>48.6</v>
      </c>
      <c r="H144" s="176"/>
      <c r="I144" s="176"/>
      <c r="J144" s="176"/>
      <c r="K144" s="176"/>
      <c r="L144" s="176">
        <v>3.15</v>
      </c>
      <c r="M144" s="176">
        <v>1.65</v>
      </c>
      <c r="N144" s="176">
        <v>1.05</v>
      </c>
      <c r="O144" s="176">
        <v>0.24</v>
      </c>
    </row>
    <row r="145" spans="1:15" s="116" customFormat="1" ht="30.75">
      <c r="A145" s="192" t="s">
        <v>199</v>
      </c>
      <c r="B145" s="175"/>
      <c r="C145" s="175">
        <v>265</v>
      </c>
      <c r="D145" s="176">
        <v>5.549</v>
      </c>
      <c r="E145" s="176">
        <v>8.368</v>
      </c>
      <c r="F145" s="176">
        <v>56.094</v>
      </c>
      <c r="G145" s="176">
        <v>327.477</v>
      </c>
      <c r="H145" s="176">
        <v>0.241</v>
      </c>
      <c r="I145" s="176">
        <v>40</v>
      </c>
      <c r="J145" s="176">
        <v>5</v>
      </c>
      <c r="K145" s="176">
        <v>2.639</v>
      </c>
      <c r="L145" s="176">
        <v>140.725</v>
      </c>
      <c r="M145" s="176">
        <v>108.636</v>
      </c>
      <c r="N145" s="176">
        <v>44.911</v>
      </c>
      <c r="O145" s="176">
        <v>4.152</v>
      </c>
    </row>
    <row r="146" spans="1:15" s="116" customFormat="1" ht="15">
      <c r="A146" s="192" t="s">
        <v>8</v>
      </c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</row>
    <row r="147" spans="1:15" s="116" customFormat="1" ht="15">
      <c r="A147" s="192" t="s">
        <v>323</v>
      </c>
      <c r="B147" s="175" t="s">
        <v>278</v>
      </c>
      <c r="C147" s="175">
        <v>250</v>
      </c>
      <c r="D147" s="176">
        <v>3.919</v>
      </c>
      <c r="E147" s="176">
        <v>4.371</v>
      </c>
      <c r="F147" s="176">
        <v>16.373</v>
      </c>
      <c r="G147" s="176">
        <v>122.057</v>
      </c>
      <c r="H147" s="176">
        <v>0.111</v>
      </c>
      <c r="I147" s="176">
        <v>14.2</v>
      </c>
      <c r="J147" s="176">
        <v>200</v>
      </c>
      <c r="K147" s="176">
        <v>2.028</v>
      </c>
      <c r="L147" s="176">
        <v>41.5</v>
      </c>
      <c r="M147" s="176">
        <v>97.52</v>
      </c>
      <c r="N147" s="176">
        <v>34.35</v>
      </c>
      <c r="O147" s="176">
        <v>1.726</v>
      </c>
    </row>
    <row r="148" spans="1:15" s="116" customFormat="1" ht="15">
      <c r="A148" s="192"/>
      <c r="B148" s="175" t="s">
        <v>318</v>
      </c>
      <c r="C148" s="175">
        <v>200</v>
      </c>
      <c r="D148" s="176">
        <v>13.764</v>
      </c>
      <c r="E148" s="176">
        <v>6.005</v>
      </c>
      <c r="F148" s="176">
        <v>23.402</v>
      </c>
      <c r="G148" s="176">
        <v>203.785</v>
      </c>
      <c r="H148" s="176">
        <v>0.224</v>
      </c>
      <c r="I148" s="176">
        <v>29.15</v>
      </c>
      <c r="J148" s="176">
        <v>486.5</v>
      </c>
      <c r="K148" s="176">
        <v>3.107</v>
      </c>
      <c r="L148" s="176">
        <v>38.21</v>
      </c>
      <c r="M148" s="176">
        <v>225.04</v>
      </c>
      <c r="N148" s="176">
        <v>60.04</v>
      </c>
      <c r="O148" s="176">
        <v>1.777</v>
      </c>
    </row>
    <row r="149" spans="1:15" s="116" customFormat="1" ht="15">
      <c r="A149" s="192" t="s">
        <v>170</v>
      </c>
      <c r="B149" s="175" t="s">
        <v>49</v>
      </c>
      <c r="C149" s="175">
        <v>200</v>
      </c>
      <c r="D149" s="176"/>
      <c r="E149" s="176"/>
      <c r="F149" s="176">
        <v>9.983</v>
      </c>
      <c r="G149" s="176">
        <v>39.912</v>
      </c>
      <c r="H149" s="176">
        <v>0.001</v>
      </c>
      <c r="I149" s="176">
        <v>0.1</v>
      </c>
      <c r="J149" s="176"/>
      <c r="K149" s="176"/>
      <c r="L149" s="176">
        <v>4.95</v>
      </c>
      <c r="M149" s="176">
        <v>8.24</v>
      </c>
      <c r="N149" s="176">
        <v>4.4</v>
      </c>
      <c r="O149" s="176">
        <v>0.85</v>
      </c>
    </row>
    <row r="150" spans="1:15" s="116" customFormat="1" ht="15">
      <c r="A150" s="192"/>
      <c r="B150" s="175" t="s">
        <v>6</v>
      </c>
      <c r="C150" s="175">
        <v>40</v>
      </c>
      <c r="D150" s="176">
        <v>3.16</v>
      </c>
      <c r="E150" s="176">
        <v>0.4</v>
      </c>
      <c r="F150" s="176">
        <v>19.32</v>
      </c>
      <c r="G150" s="176">
        <v>94</v>
      </c>
      <c r="H150" s="176">
        <v>0.064</v>
      </c>
      <c r="I150" s="176"/>
      <c r="J150" s="176"/>
      <c r="K150" s="176">
        <v>0.52</v>
      </c>
      <c r="L150" s="176">
        <v>9.2</v>
      </c>
      <c r="M150" s="176">
        <v>34.8</v>
      </c>
      <c r="N150" s="176">
        <v>13.2</v>
      </c>
      <c r="O150" s="176">
        <v>0.8</v>
      </c>
    </row>
    <row r="151" spans="1:15" s="116" customFormat="1" ht="15">
      <c r="A151" s="192"/>
      <c r="B151" s="175" t="s">
        <v>19</v>
      </c>
      <c r="C151" s="175">
        <v>40</v>
      </c>
      <c r="D151" s="176">
        <v>2.64</v>
      </c>
      <c r="E151" s="176">
        <v>0.48</v>
      </c>
      <c r="F151" s="176">
        <v>13.68</v>
      </c>
      <c r="G151" s="176">
        <v>69.6</v>
      </c>
      <c r="H151" s="176">
        <v>0.08</v>
      </c>
      <c r="I151" s="176"/>
      <c r="J151" s="176">
        <v>2.4</v>
      </c>
      <c r="K151" s="176">
        <v>0.88</v>
      </c>
      <c r="L151" s="176">
        <v>14</v>
      </c>
      <c r="M151" s="176">
        <v>63.2</v>
      </c>
      <c r="N151" s="176">
        <v>18.8</v>
      </c>
      <c r="O151" s="176">
        <v>1.56</v>
      </c>
    </row>
    <row r="152" spans="1:15" s="116" customFormat="1" ht="15">
      <c r="A152" s="192">
        <v>0</v>
      </c>
      <c r="B152" s="175" t="s">
        <v>163</v>
      </c>
      <c r="C152" s="175">
        <v>200</v>
      </c>
      <c r="D152" s="176">
        <v>1</v>
      </c>
      <c r="E152" s="176">
        <v>0.2</v>
      </c>
      <c r="F152" s="176">
        <v>20.2</v>
      </c>
      <c r="G152" s="176">
        <v>92</v>
      </c>
      <c r="H152" s="176">
        <v>0.02</v>
      </c>
      <c r="I152" s="176">
        <v>40</v>
      </c>
      <c r="J152" s="176"/>
      <c r="K152" s="176">
        <v>0.2</v>
      </c>
      <c r="L152" s="176">
        <v>14</v>
      </c>
      <c r="M152" s="176">
        <v>14</v>
      </c>
      <c r="N152" s="176">
        <v>8</v>
      </c>
      <c r="O152" s="176">
        <v>2.8</v>
      </c>
    </row>
    <row r="153" spans="1:15" s="116" customFormat="1" ht="15">
      <c r="A153" s="192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</row>
    <row r="154" spans="1:15" s="116" customFormat="1" ht="15">
      <c r="A154" s="192" t="s">
        <v>20</v>
      </c>
      <c r="B154" s="175"/>
      <c r="C154" s="175">
        <f>SUM(C147:C153)</f>
        <v>930</v>
      </c>
      <c r="D154" s="176">
        <f aca="true" t="shared" si="14" ref="D154:O154">SUM(D147:D153)</f>
        <v>24.483</v>
      </c>
      <c r="E154" s="176">
        <f t="shared" si="14"/>
        <v>11.456000000000001</v>
      </c>
      <c r="F154" s="176">
        <f t="shared" si="14"/>
        <v>102.95800000000001</v>
      </c>
      <c r="G154" s="176">
        <f t="shared" si="14"/>
        <v>621.3539999999999</v>
      </c>
      <c r="H154" s="176">
        <f t="shared" si="14"/>
        <v>0.5</v>
      </c>
      <c r="I154" s="176">
        <f t="shared" si="14"/>
        <v>83.44999999999999</v>
      </c>
      <c r="J154" s="176">
        <f t="shared" si="14"/>
        <v>688.9</v>
      </c>
      <c r="K154" s="176">
        <f t="shared" si="14"/>
        <v>6.734999999999999</v>
      </c>
      <c r="L154" s="176">
        <f t="shared" si="14"/>
        <v>121.86000000000001</v>
      </c>
      <c r="M154" s="176">
        <f t="shared" si="14"/>
        <v>442.8</v>
      </c>
      <c r="N154" s="176">
        <f t="shared" si="14"/>
        <v>138.79000000000002</v>
      </c>
      <c r="O154" s="176">
        <f t="shared" si="14"/>
        <v>9.512999999999998</v>
      </c>
    </row>
    <row r="155" spans="1:15" s="116" customFormat="1" ht="15">
      <c r="A155" s="192" t="s">
        <v>43</v>
      </c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</row>
    <row r="156" spans="1:15" s="116" customFormat="1" ht="15">
      <c r="A156" s="192" t="s">
        <v>239</v>
      </c>
      <c r="B156" s="175" t="s">
        <v>240</v>
      </c>
      <c r="C156" s="175">
        <v>50</v>
      </c>
      <c r="D156" s="176">
        <v>4.474</v>
      </c>
      <c r="E156" s="176">
        <v>8.168</v>
      </c>
      <c r="F156" s="176">
        <v>23.894</v>
      </c>
      <c r="G156" s="176">
        <v>186.877</v>
      </c>
      <c r="H156" s="176">
        <v>0.221</v>
      </c>
      <c r="I156" s="176"/>
      <c r="J156" s="176">
        <v>5</v>
      </c>
      <c r="K156" s="176">
        <v>2.439</v>
      </c>
      <c r="L156" s="176">
        <v>123.575</v>
      </c>
      <c r="M156" s="176">
        <v>92.986</v>
      </c>
      <c r="N156" s="176">
        <v>35.861</v>
      </c>
      <c r="O156" s="176">
        <v>1.112</v>
      </c>
    </row>
    <row r="157" spans="1:15" s="116" customFormat="1" ht="15">
      <c r="A157" s="192" t="s">
        <v>243</v>
      </c>
      <c r="B157" s="175" t="s">
        <v>244</v>
      </c>
      <c r="C157" s="175">
        <v>200</v>
      </c>
      <c r="D157" s="176">
        <v>0.456</v>
      </c>
      <c r="E157" s="176">
        <v>0.152</v>
      </c>
      <c r="F157" s="176">
        <v>15.116</v>
      </c>
      <c r="G157" s="176">
        <v>69.14</v>
      </c>
      <c r="H157" s="176">
        <v>0.018</v>
      </c>
      <c r="I157" s="176">
        <v>80</v>
      </c>
      <c r="J157" s="176">
        <v>65.36</v>
      </c>
      <c r="K157" s="176">
        <v>0.344</v>
      </c>
      <c r="L157" s="176">
        <v>11.2</v>
      </c>
      <c r="M157" s="176">
        <v>11.68</v>
      </c>
      <c r="N157" s="176">
        <v>4.72</v>
      </c>
      <c r="O157" s="176">
        <v>0.498</v>
      </c>
    </row>
    <row r="158" spans="1:15" s="116" customFormat="1" ht="15">
      <c r="A158" s="192"/>
      <c r="B158" s="175" t="s">
        <v>42</v>
      </c>
      <c r="C158" s="175">
        <v>15</v>
      </c>
      <c r="D158" s="176">
        <v>0.075</v>
      </c>
      <c r="E158" s="176"/>
      <c r="F158" s="176">
        <v>12</v>
      </c>
      <c r="G158" s="176">
        <v>48.6</v>
      </c>
      <c r="H158" s="176"/>
      <c r="I158" s="176"/>
      <c r="J158" s="176"/>
      <c r="K158" s="176"/>
      <c r="L158" s="176">
        <v>3.15</v>
      </c>
      <c r="M158" s="176">
        <v>1.65</v>
      </c>
      <c r="N158" s="176">
        <v>1.05</v>
      </c>
      <c r="O158" s="176">
        <v>0.24</v>
      </c>
    </row>
    <row r="159" spans="1:15" s="116" customFormat="1" ht="30.75">
      <c r="A159" s="192" t="s">
        <v>44</v>
      </c>
      <c r="B159" s="175"/>
      <c r="C159" s="175">
        <f>SUM(C156:C158)</f>
        <v>265</v>
      </c>
      <c r="D159" s="176">
        <f aca="true" t="shared" si="15" ref="D159:O159">SUM(D156:D158)</f>
        <v>5.005000000000001</v>
      </c>
      <c r="E159" s="176">
        <f t="shared" si="15"/>
        <v>8.319999999999999</v>
      </c>
      <c r="F159" s="176">
        <f t="shared" si="15"/>
        <v>51.01</v>
      </c>
      <c r="G159" s="176">
        <f t="shared" si="15"/>
        <v>304.617</v>
      </c>
      <c r="H159" s="176">
        <f t="shared" si="15"/>
        <v>0.239</v>
      </c>
      <c r="I159" s="176">
        <f t="shared" si="15"/>
        <v>80</v>
      </c>
      <c r="J159" s="176">
        <f t="shared" si="15"/>
        <v>70.36</v>
      </c>
      <c r="K159" s="176">
        <f t="shared" si="15"/>
        <v>2.783</v>
      </c>
      <c r="L159" s="176">
        <f t="shared" si="15"/>
        <v>137.925</v>
      </c>
      <c r="M159" s="176">
        <f t="shared" si="15"/>
        <v>106.316</v>
      </c>
      <c r="N159" s="176">
        <f t="shared" si="15"/>
        <v>41.63099999999999</v>
      </c>
      <c r="O159" s="176">
        <f t="shared" si="15"/>
        <v>1.85</v>
      </c>
    </row>
    <row r="160" spans="1:15" s="116" customFormat="1" ht="30.75">
      <c r="A160" s="192" t="s">
        <v>204</v>
      </c>
      <c r="B160" s="175"/>
      <c r="C160" s="175">
        <f>C159+C154+C145+C140</f>
        <v>2065</v>
      </c>
      <c r="D160" s="176">
        <f>D159+D154+D145+D140</f>
        <v>55.485</v>
      </c>
      <c r="E160" s="176">
        <f aca="true" t="shared" si="16" ref="E160:O160">E159+E154+E145+E140</f>
        <v>48.37</v>
      </c>
      <c r="F160" s="176">
        <f t="shared" si="16"/>
        <v>268.188</v>
      </c>
      <c r="G160" s="176">
        <f t="shared" si="16"/>
        <v>1754.395</v>
      </c>
      <c r="H160" s="176">
        <f t="shared" si="16"/>
        <v>1.246</v>
      </c>
      <c r="I160" s="176">
        <f t="shared" si="16"/>
        <v>227.56</v>
      </c>
      <c r="J160" s="176">
        <f t="shared" si="16"/>
        <v>1047.76</v>
      </c>
      <c r="K160" s="176">
        <f t="shared" si="16"/>
        <v>17.480999999999998</v>
      </c>
      <c r="L160" s="176">
        <f t="shared" si="16"/>
        <v>522.661</v>
      </c>
      <c r="M160" s="176">
        <f t="shared" si="16"/>
        <v>994.1089999999999</v>
      </c>
      <c r="N160" s="176">
        <f t="shared" si="16"/>
        <v>294.459</v>
      </c>
      <c r="O160" s="176">
        <f t="shared" si="16"/>
        <v>24.426999999999996</v>
      </c>
    </row>
    <row r="161" spans="1:15" s="116" customFormat="1" ht="30.75">
      <c r="A161" s="192" t="s">
        <v>26</v>
      </c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</row>
    <row r="162" spans="1:15" s="116" customFormat="1" ht="15">
      <c r="A162" s="192" t="s">
        <v>33</v>
      </c>
      <c r="B162" s="175" t="s">
        <v>32</v>
      </c>
      <c r="C162" s="175" t="s">
        <v>0</v>
      </c>
      <c r="D162" s="176" t="s">
        <v>1</v>
      </c>
      <c r="E162" s="176"/>
      <c r="F162" s="176"/>
      <c r="G162" s="176" t="s">
        <v>31</v>
      </c>
      <c r="H162" s="176" t="s">
        <v>9</v>
      </c>
      <c r="I162" s="176"/>
      <c r="J162" s="176"/>
      <c r="K162" s="176"/>
      <c r="L162" s="176" t="s">
        <v>10</v>
      </c>
      <c r="M162" s="176"/>
      <c r="N162" s="176"/>
      <c r="O162" s="176"/>
    </row>
    <row r="163" spans="1:15" s="116" customFormat="1" ht="15">
      <c r="A163" s="192"/>
      <c r="B163" s="175"/>
      <c r="C163" s="175"/>
      <c r="D163" s="176" t="s">
        <v>2</v>
      </c>
      <c r="E163" s="176" t="s">
        <v>3</v>
      </c>
      <c r="F163" s="176" t="s">
        <v>4</v>
      </c>
      <c r="G163" s="176"/>
      <c r="H163" s="176" t="s">
        <v>11</v>
      </c>
      <c r="I163" s="176" t="s">
        <v>12</v>
      </c>
      <c r="J163" s="176" t="s">
        <v>13</v>
      </c>
      <c r="K163" s="176" t="s">
        <v>14</v>
      </c>
      <c r="L163" s="176" t="s">
        <v>15</v>
      </c>
      <c r="M163" s="176" t="s">
        <v>16</v>
      </c>
      <c r="N163" s="176" t="s">
        <v>17</v>
      </c>
      <c r="O163" s="176" t="s">
        <v>18</v>
      </c>
    </row>
    <row r="164" spans="1:15" s="116" customFormat="1" ht="15">
      <c r="A164" s="192" t="s">
        <v>21</v>
      </c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15">
      <c r="A165" s="192" t="s">
        <v>48</v>
      </c>
      <c r="B165" s="175" t="s">
        <v>249</v>
      </c>
      <c r="C165" s="175">
        <v>60</v>
      </c>
      <c r="D165" s="176">
        <v>0.42</v>
      </c>
      <c r="E165" s="176">
        <v>0.06</v>
      </c>
      <c r="F165" s="176">
        <v>1.14</v>
      </c>
      <c r="G165" s="176">
        <v>6.6</v>
      </c>
      <c r="H165" s="176">
        <v>0.018</v>
      </c>
      <c r="I165" s="176">
        <v>4.2</v>
      </c>
      <c r="J165" s="176"/>
      <c r="K165" s="176">
        <v>0.06</v>
      </c>
      <c r="L165" s="176">
        <v>10.2</v>
      </c>
      <c r="M165" s="176">
        <v>18</v>
      </c>
      <c r="N165" s="176">
        <v>8.4</v>
      </c>
      <c r="O165" s="176">
        <v>0.3</v>
      </c>
    </row>
    <row r="166" spans="1:15" s="116" customFormat="1" ht="15">
      <c r="A166" s="192" t="s">
        <v>160</v>
      </c>
      <c r="B166" s="175" t="s">
        <v>262</v>
      </c>
      <c r="C166" s="175">
        <v>90</v>
      </c>
      <c r="D166" s="176">
        <v>16.343</v>
      </c>
      <c r="E166" s="176">
        <v>16.547</v>
      </c>
      <c r="F166" s="176">
        <v>14.286</v>
      </c>
      <c r="G166" s="176">
        <v>271.349</v>
      </c>
      <c r="H166" s="176">
        <v>0.127</v>
      </c>
      <c r="I166" s="176">
        <v>0.528</v>
      </c>
      <c r="J166" s="176"/>
      <c r="K166" s="176">
        <v>4.682</v>
      </c>
      <c r="L166" s="176">
        <v>19.9</v>
      </c>
      <c r="M166" s="176">
        <v>26.13</v>
      </c>
      <c r="N166" s="176">
        <v>26.34</v>
      </c>
      <c r="O166" s="176">
        <v>2.815</v>
      </c>
    </row>
    <row r="167" spans="1:15" s="116" customFormat="1" ht="15">
      <c r="A167" s="192" t="s">
        <v>279</v>
      </c>
      <c r="B167" s="175" t="s">
        <v>46</v>
      </c>
      <c r="C167" s="175">
        <v>160</v>
      </c>
      <c r="D167" s="176">
        <v>2.537</v>
      </c>
      <c r="E167" s="176">
        <v>8.375</v>
      </c>
      <c r="F167" s="176">
        <v>19.632</v>
      </c>
      <c r="G167" s="176">
        <v>164.968</v>
      </c>
      <c r="H167" s="176">
        <v>0.135</v>
      </c>
      <c r="I167" s="176">
        <v>19.05</v>
      </c>
      <c r="J167" s="176">
        <v>720</v>
      </c>
      <c r="K167" s="176">
        <v>3.83</v>
      </c>
      <c r="L167" s="176">
        <v>25.776</v>
      </c>
      <c r="M167" s="176">
        <v>75.432</v>
      </c>
      <c r="N167" s="176">
        <v>34.444</v>
      </c>
      <c r="O167" s="176">
        <v>1.143</v>
      </c>
    </row>
    <row r="168" spans="1:15" s="116" customFormat="1" ht="15">
      <c r="A168" s="192" t="s">
        <v>170</v>
      </c>
      <c r="B168" s="175" t="s">
        <v>49</v>
      </c>
      <c r="C168" s="175">
        <v>200</v>
      </c>
      <c r="D168" s="176"/>
      <c r="E168" s="176"/>
      <c r="F168" s="176">
        <v>9.983</v>
      </c>
      <c r="G168" s="176">
        <v>39.912</v>
      </c>
      <c r="H168" s="176">
        <v>0.001</v>
      </c>
      <c r="I168" s="176">
        <v>0.1</v>
      </c>
      <c r="J168" s="176"/>
      <c r="K168" s="176"/>
      <c r="L168" s="176">
        <v>4.95</v>
      </c>
      <c r="M168" s="176">
        <v>8.24</v>
      </c>
      <c r="N168" s="176">
        <v>4.4</v>
      </c>
      <c r="O168" s="176">
        <v>0.85</v>
      </c>
    </row>
    <row r="169" spans="1:15" s="116" customFormat="1" ht="15">
      <c r="A169" s="192"/>
      <c r="B169" s="175" t="s">
        <v>6</v>
      </c>
      <c r="C169" s="175">
        <v>40</v>
      </c>
      <c r="D169" s="176">
        <v>3.16</v>
      </c>
      <c r="E169" s="176">
        <v>0.4</v>
      </c>
      <c r="F169" s="176">
        <v>19.32</v>
      </c>
      <c r="G169" s="176">
        <v>94</v>
      </c>
      <c r="H169" s="176">
        <v>0.064</v>
      </c>
      <c r="I169" s="176"/>
      <c r="J169" s="176"/>
      <c r="K169" s="176">
        <v>0.52</v>
      </c>
      <c r="L169" s="176">
        <v>9.2</v>
      </c>
      <c r="M169" s="176">
        <v>34.8</v>
      </c>
      <c r="N169" s="176">
        <v>13.2</v>
      </c>
      <c r="O169" s="176">
        <v>0.8</v>
      </c>
    </row>
    <row r="170" spans="1:15" s="116" customFormat="1" ht="15">
      <c r="A170" s="192"/>
      <c r="B170" s="175" t="s">
        <v>19</v>
      </c>
      <c r="C170" s="175">
        <v>25</v>
      </c>
      <c r="D170" s="176">
        <v>1.65</v>
      </c>
      <c r="E170" s="176">
        <v>0.3</v>
      </c>
      <c r="F170" s="176">
        <v>8.55</v>
      </c>
      <c r="G170" s="176">
        <v>43.5</v>
      </c>
      <c r="H170" s="176">
        <v>0.05</v>
      </c>
      <c r="I170" s="176"/>
      <c r="J170" s="176">
        <v>1.5</v>
      </c>
      <c r="K170" s="176">
        <v>0.55</v>
      </c>
      <c r="L170" s="176">
        <v>8.75</v>
      </c>
      <c r="M170" s="176">
        <v>39.5</v>
      </c>
      <c r="N170" s="176">
        <v>11.75</v>
      </c>
      <c r="O170" s="176">
        <v>0.975</v>
      </c>
    </row>
    <row r="171" spans="1:15" s="116" customFormat="1" ht="15">
      <c r="A171" s="192">
        <v>0</v>
      </c>
      <c r="B171" s="175" t="s">
        <v>163</v>
      </c>
      <c r="C171" s="175">
        <v>200</v>
      </c>
      <c r="D171" s="176">
        <v>1</v>
      </c>
      <c r="E171" s="176">
        <v>0.2</v>
      </c>
      <c r="F171" s="176">
        <v>20.2</v>
      </c>
      <c r="G171" s="176">
        <v>92</v>
      </c>
      <c r="H171" s="176">
        <v>0.02</v>
      </c>
      <c r="I171" s="176">
        <v>40</v>
      </c>
      <c r="J171" s="176"/>
      <c r="K171" s="176">
        <v>0.2</v>
      </c>
      <c r="L171" s="176">
        <v>14</v>
      </c>
      <c r="M171" s="176">
        <v>14</v>
      </c>
      <c r="N171" s="176">
        <v>8</v>
      </c>
      <c r="O171" s="176">
        <v>2.8</v>
      </c>
    </row>
    <row r="172" spans="1:15" s="115" customFormat="1" ht="30.75">
      <c r="A172" s="192" t="s">
        <v>197</v>
      </c>
      <c r="B172" s="175"/>
      <c r="C172" s="175">
        <v>775</v>
      </c>
      <c r="D172" s="176">
        <v>25.11</v>
      </c>
      <c r="E172" s="176">
        <v>25.882</v>
      </c>
      <c r="F172" s="176">
        <v>93.111</v>
      </c>
      <c r="G172" s="176">
        <v>712.329</v>
      </c>
      <c r="H172" s="176">
        <v>0.415</v>
      </c>
      <c r="I172" s="176">
        <v>63.878</v>
      </c>
      <c r="J172" s="176">
        <v>721.5</v>
      </c>
      <c r="K172" s="176">
        <v>9.842</v>
      </c>
      <c r="L172" s="176">
        <v>92.776</v>
      </c>
      <c r="M172" s="176">
        <v>216.102</v>
      </c>
      <c r="N172" s="176">
        <v>106.534</v>
      </c>
      <c r="O172" s="176">
        <v>9.683</v>
      </c>
    </row>
    <row r="173" spans="1:15" s="116" customFormat="1" ht="15">
      <c r="A173" s="192" t="s">
        <v>198</v>
      </c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</row>
    <row r="174" spans="1:15" s="116" customFormat="1" ht="15">
      <c r="A174" s="192" t="s">
        <v>239</v>
      </c>
      <c r="B174" s="175" t="s">
        <v>240</v>
      </c>
      <c r="C174" s="175">
        <v>50</v>
      </c>
      <c r="D174" s="176">
        <v>4.474</v>
      </c>
      <c r="E174" s="176">
        <v>8.168</v>
      </c>
      <c r="F174" s="176">
        <v>23.894</v>
      </c>
      <c r="G174" s="176">
        <v>186.877</v>
      </c>
      <c r="H174" s="176">
        <v>0.221</v>
      </c>
      <c r="I174" s="176"/>
      <c r="J174" s="176">
        <v>5</v>
      </c>
      <c r="K174" s="176">
        <v>2.439</v>
      </c>
      <c r="L174" s="176">
        <v>123.575</v>
      </c>
      <c r="M174" s="176">
        <v>92.986</v>
      </c>
      <c r="N174" s="176">
        <v>35.861</v>
      </c>
      <c r="O174" s="176">
        <v>1.112</v>
      </c>
    </row>
    <row r="175" spans="1:15" s="116" customFormat="1" ht="1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6" customFormat="1" ht="15">
      <c r="A176" s="192"/>
      <c r="B176" s="175" t="s">
        <v>42</v>
      </c>
      <c r="C176" s="175">
        <v>15</v>
      </c>
      <c r="D176" s="176">
        <v>0.075</v>
      </c>
      <c r="E176" s="176"/>
      <c r="F176" s="176">
        <v>12</v>
      </c>
      <c r="G176" s="176">
        <v>48.6</v>
      </c>
      <c r="H176" s="176"/>
      <c r="I176" s="176"/>
      <c r="J176" s="176"/>
      <c r="K176" s="176"/>
      <c r="L176" s="176">
        <v>3.15</v>
      </c>
      <c r="M176" s="176">
        <v>1.65</v>
      </c>
      <c r="N176" s="176">
        <v>1.05</v>
      </c>
      <c r="O176" s="176">
        <v>0.24</v>
      </c>
    </row>
    <row r="177" spans="1:15" s="116" customFormat="1" ht="30.75">
      <c r="A177" s="192" t="s">
        <v>199</v>
      </c>
      <c r="B177" s="175"/>
      <c r="C177" s="175">
        <v>265</v>
      </c>
      <c r="D177" s="176">
        <v>5.549</v>
      </c>
      <c r="E177" s="176">
        <v>8.368</v>
      </c>
      <c r="F177" s="176">
        <v>56.094</v>
      </c>
      <c r="G177" s="176">
        <v>327.477</v>
      </c>
      <c r="H177" s="176">
        <v>0.241</v>
      </c>
      <c r="I177" s="176">
        <v>40</v>
      </c>
      <c r="J177" s="176">
        <v>5</v>
      </c>
      <c r="K177" s="176">
        <v>2.639</v>
      </c>
      <c r="L177" s="176">
        <v>140.725</v>
      </c>
      <c r="M177" s="176">
        <v>108.636</v>
      </c>
      <c r="N177" s="176">
        <v>44.911</v>
      </c>
      <c r="O177" s="176">
        <v>4.152</v>
      </c>
    </row>
    <row r="178" spans="1:15" s="116" customFormat="1" ht="15">
      <c r="A178" s="192" t="s">
        <v>8</v>
      </c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</row>
    <row r="179" spans="1:15" s="116" customFormat="1" ht="15">
      <c r="A179" s="192" t="s">
        <v>280</v>
      </c>
      <c r="B179" s="175" t="s">
        <v>126</v>
      </c>
      <c r="C179" s="175">
        <v>250</v>
      </c>
      <c r="D179" s="176">
        <v>1.847</v>
      </c>
      <c r="E179" s="176">
        <v>5.259</v>
      </c>
      <c r="F179" s="176">
        <v>11.055</v>
      </c>
      <c r="G179" s="176">
        <v>99.455</v>
      </c>
      <c r="H179" s="176">
        <v>0.085</v>
      </c>
      <c r="I179" s="176">
        <v>21.2</v>
      </c>
      <c r="J179" s="176">
        <v>203.5</v>
      </c>
      <c r="K179" s="176">
        <v>2.344</v>
      </c>
      <c r="L179" s="176">
        <v>25.48</v>
      </c>
      <c r="M179" s="176">
        <v>51.69</v>
      </c>
      <c r="N179" s="176">
        <v>21.59</v>
      </c>
      <c r="O179" s="176">
        <v>0.798</v>
      </c>
    </row>
    <row r="180" spans="1:15" s="116" customFormat="1" ht="15">
      <c r="A180" s="192" t="s">
        <v>276</v>
      </c>
      <c r="B180" s="175" t="s">
        <v>277</v>
      </c>
      <c r="C180" s="175">
        <v>150</v>
      </c>
      <c r="D180" s="176">
        <v>14.224</v>
      </c>
      <c r="E180" s="176">
        <v>15.877</v>
      </c>
      <c r="F180" s="176">
        <v>0.784</v>
      </c>
      <c r="G180" s="176">
        <v>202.813</v>
      </c>
      <c r="H180" s="176">
        <v>0.078</v>
      </c>
      <c r="I180" s="176"/>
      <c r="J180" s="176">
        <v>280</v>
      </c>
      <c r="K180" s="176">
        <v>1.992</v>
      </c>
      <c r="L180" s="176">
        <v>62.546</v>
      </c>
      <c r="M180" s="176">
        <v>215.293</v>
      </c>
      <c r="N180" s="176">
        <v>13.497</v>
      </c>
      <c r="O180" s="176">
        <v>2.807</v>
      </c>
    </row>
    <row r="181" spans="1:15" s="116" customFormat="1" ht="15">
      <c r="A181" s="192"/>
      <c r="B181" s="175" t="s">
        <v>281</v>
      </c>
      <c r="C181" s="175">
        <v>60</v>
      </c>
      <c r="D181" s="176">
        <v>1.86</v>
      </c>
      <c r="E181" s="176">
        <v>0.12</v>
      </c>
      <c r="F181" s="176">
        <v>3.9</v>
      </c>
      <c r="G181" s="176">
        <v>24</v>
      </c>
      <c r="H181" s="176">
        <v>0.066</v>
      </c>
      <c r="I181" s="176">
        <v>6</v>
      </c>
      <c r="J181" s="176">
        <v>30</v>
      </c>
      <c r="K181" s="176">
        <v>0.12</v>
      </c>
      <c r="L181" s="176">
        <v>12</v>
      </c>
      <c r="M181" s="176">
        <v>37.2</v>
      </c>
      <c r="N181" s="176">
        <v>12.6</v>
      </c>
      <c r="O181" s="176">
        <v>0.42</v>
      </c>
    </row>
    <row r="182" spans="1:15" s="116" customFormat="1" ht="15">
      <c r="A182" s="192">
        <v>0</v>
      </c>
      <c r="B182" s="175" t="s">
        <v>163</v>
      </c>
      <c r="C182" s="175">
        <v>200</v>
      </c>
      <c r="D182" s="176">
        <v>1</v>
      </c>
      <c r="E182" s="176">
        <v>0.2</v>
      </c>
      <c r="F182" s="176">
        <v>20.2</v>
      </c>
      <c r="G182" s="176">
        <v>92</v>
      </c>
      <c r="H182" s="176">
        <v>0.02</v>
      </c>
      <c r="I182" s="176">
        <v>40</v>
      </c>
      <c r="J182" s="176"/>
      <c r="K182" s="176">
        <v>0.2</v>
      </c>
      <c r="L182" s="176">
        <v>14</v>
      </c>
      <c r="M182" s="176">
        <v>14</v>
      </c>
      <c r="N182" s="176">
        <v>8</v>
      </c>
      <c r="O182" s="176">
        <v>2.8</v>
      </c>
    </row>
    <row r="183" spans="1:15" s="116" customFormat="1" ht="15">
      <c r="A183" s="192">
        <v>0</v>
      </c>
      <c r="B183" s="175" t="s">
        <v>6</v>
      </c>
      <c r="C183" s="175">
        <v>60</v>
      </c>
      <c r="D183" s="176">
        <v>4.74</v>
      </c>
      <c r="E183" s="176">
        <v>0.6</v>
      </c>
      <c r="F183" s="176">
        <v>28.98</v>
      </c>
      <c r="G183" s="176">
        <v>141</v>
      </c>
      <c r="H183" s="176">
        <v>0.096</v>
      </c>
      <c r="I183" s="176"/>
      <c r="J183" s="176"/>
      <c r="K183" s="176">
        <v>0.78</v>
      </c>
      <c r="L183" s="176">
        <v>13.8</v>
      </c>
      <c r="M183" s="176">
        <v>52.2</v>
      </c>
      <c r="N183" s="176">
        <v>19.8</v>
      </c>
      <c r="O183" s="176">
        <v>1.2</v>
      </c>
    </row>
    <row r="184" spans="1:15" s="116" customFormat="1" ht="15">
      <c r="A184" s="192"/>
      <c r="B184" s="175" t="s">
        <v>19</v>
      </c>
      <c r="C184" s="175">
        <v>20</v>
      </c>
      <c r="D184" s="176">
        <v>1.32</v>
      </c>
      <c r="E184" s="176">
        <v>0.24</v>
      </c>
      <c r="F184" s="176">
        <v>6.84</v>
      </c>
      <c r="G184" s="176">
        <v>34.8</v>
      </c>
      <c r="H184" s="176">
        <v>0.04</v>
      </c>
      <c r="I184" s="176"/>
      <c r="J184" s="176">
        <v>1.2</v>
      </c>
      <c r="K184" s="176">
        <v>0.44</v>
      </c>
      <c r="L184" s="176">
        <v>7</v>
      </c>
      <c r="M184" s="176">
        <v>31.6</v>
      </c>
      <c r="N184" s="176">
        <v>9.4</v>
      </c>
      <c r="O184" s="176">
        <v>0.78</v>
      </c>
    </row>
    <row r="185" spans="1:15" s="116" customFormat="1" ht="15">
      <c r="A185" s="192" t="s">
        <v>20</v>
      </c>
      <c r="B185" s="175"/>
      <c r="C185" s="175">
        <f>SUM(C179:C184)</f>
        <v>740</v>
      </c>
      <c r="D185" s="176">
        <f aca="true" t="shared" si="17" ref="D185:O185">SUM(D179:D184)</f>
        <v>24.991</v>
      </c>
      <c r="E185" s="176">
        <f t="shared" si="17"/>
        <v>22.296000000000003</v>
      </c>
      <c r="F185" s="176">
        <f t="shared" si="17"/>
        <v>71.759</v>
      </c>
      <c r="G185" s="176">
        <f t="shared" si="17"/>
        <v>594.068</v>
      </c>
      <c r="H185" s="176">
        <f t="shared" si="17"/>
        <v>0.38499999999999995</v>
      </c>
      <c r="I185" s="176">
        <f t="shared" si="17"/>
        <v>67.2</v>
      </c>
      <c r="J185" s="176">
        <f t="shared" si="17"/>
        <v>514.7</v>
      </c>
      <c r="K185" s="176">
        <f t="shared" si="17"/>
        <v>5.876000000000001</v>
      </c>
      <c r="L185" s="176">
        <f t="shared" si="17"/>
        <v>134.826</v>
      </c>
      <c r="M185" s="176">
        <f t="shared" si="17"/>
        <v>401.983</v>
      </c>
      <c r="N185" s="176">
        <f t="shared" si="17"/>
        <v>84.88700000000001</v>
      </c>
      <c r="O185" s="176">
        <f t="shared" si="17"/>
        <v>8.805</v>
      </c>
    </row>
    <row r="186" spans="1:15" s="116" customFormat="1" ht="15">
      <c r="A186" s="192" t="s">
        <v>43</v>
      </c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16" customFormat="1" ht="15">
      <c r="A187" s="192" t="s">
        <v>239</v>
      </c>
      <c r="B187" s="175" t="s">
        <v>240</v>
      </c>
      <c r="C187" s="175">
        <v>50</v>
      </c>
      <c r="D187" s="176">
        <v>4.474</v>
      </c>
      <c r="E187" s="176">
        <v>8.168</v>
      </c>
      <c r="F187" s="176">
        <v>23.894</v>
      </c>
      <c r="G187" s="176">
        <v>186.877</v>
      </c>
      <c r="H187" s="176">
        <v>0.221</v>
      </c>
      <c r="I187" s="176"/>
      <c r="J187" s="176">
        <v>5</v>
      </c>
      <c r="K187" s="176">
        <v>2.439</v>
      </c>
      <c r="L187" s="176">
        <v>123.575</v>
      </c>
      <c r="M187" s="176">
        <v>92.986</v>
      </c>
      <c r="N187" s="176">
        <v>35.861</v>
      </c>
      <c r="O187" s="176">
        <v>1.112</v>
      </c>
    </row>
    <row r="188" spans="1:15" s="116" customFormat="1" ht="15">
      <c r="A188" s="192" t="s">
        <v>243</v>
      </c>
      <c r="B188" s="175" t="s">
        <v>244</v>
      </c>
      <c r="C188" s="175">
        <v>200</v>
      </c>
      <c r="D188" s="176">
        <v>0.456</v>
      </c>
      <c r="E188" s="176">
        <v>0.152</v>
      </c>
      <c r="F188" s="176">
        <v>15.116</v>
      </c>
      <c r="G188" s="176">
        <v>69.14</v>
      </c>
      <c r="H188" s="176">
        <v>0.018</v>
      </c>
      <c r="I188" s="176">
        <v>80</v>
      </c>
      <c r="J188" s="176">
        <v>65.36</v>
      </c>
      <c r="K188" s="176">
        <v>0.344</v>
      </c>
      <c r="L188" s="176">
        <v>11.2</v>
      </c>
      <c r="M188" s="176">
        <v>11.68</v>
      </c>
      <c r="N188" s="176">
        <v>4.72</v>
      </c>
      <c r="O188" s="176">
        <v>0.498</v>
      </c>
    </row>
    <row r="189" spans="1:15" s="116" customFormat="1" ht="15">
      <c r="A189" s="192"/>
      <c r="B189" s="175" t="s">
        <v>42</v>
      </c>
      <c r="C189" s="175">
        <v>15</v>
      </c>
      <c r="D189" s="176">
        <v>0.075</v>
      </c>
      <c r="E189" s="176"/>
      <c r="F189" s="176">
        <v>12</v>
      </c>
      <c r="G189" s="176">
        <v>48.6</v>
      </c>
      <c r="H189" s="176"/>
      <c r="I189" s="176"/>
      <c r="J189" s="176"/>
      <c r="K189" s="176"/>
      <c r="L189" s="176">
        <v>3.15</v>
      </c>
      <c r="M189" s="176">
        <v>1.65</v>
      </c>
      <c r="N189" s="176">
        <v>1.05</v>
      </c>
      <c r="O189" s="176">
        <v>0.24</v>
      </c>
    </row>
    <row r="190" spans="1:15" s="116" customFormat="1" ht="30.75">
      <c r="A190" s="192" t="s">
        <v>44</v>
      </c>
      <c r="B190" s="175"/>
      <c r="C190" s="175">
        <f>SUM(C187:C189)</f>
        <v>265</v>
      </c>
      <c r="D190" s="176">
        <f aca="true" t="shared" si="18" ref="D190:O190">SUM(D187:D189)</f>
        <v>5.005000000000001</v>
      </c>
      <c r="E190" s="176">
        <f t="shared" si="18"/>
        <v>8.319999999999999</v>
      </c>
      <c r="F190" s="176">
        <f t="shared" si="18"/>
        <v>51.01</v>
      </c>
      <c r="G190" s="176">
        <f t="shared" si="18"/>
        <v>304.617</v>
      </c>
      <c r="H190" s="176">
        <f t="shared" si="18"/>
        <v>0.239</v>
      </c>
      <c r="I190" s="176">
        <f t="shared" si="18"/>
        <v>80</v>
      </c>
      <c r="J190" s="176">
        <f t="shared" si="18"/>
        <v>70.36</v>
      </c>
      <c r="K190" s="176">
        <f t="shared" si="18"/>
        <v>2.783</v>
      </c>
      <c r="L190" s="176">
        <f t="shared" si="18"/>
        <v>137.925</v>
      </c>
      <c r="M190" s="176">
        <f t="shared" si="18"/>
        <v>106.316</v>
      </c>
      <c r="N190" s="176">
        <f t="shared" si="18"/>
        <v>41.63099999999999</v>
      </c>
      <c r="O190" s="176">
        <f t="shared" si="18"/>
        <v>1.85</v>
      </c>
    </row>
    <row r="191" spans="1:15" s="116" customFormat="1" ht="30.75">
      <c r="A191" s="192" t="s">
        <v>205</v>
      </c>
      <c r="B191" s="175"/>
      <c r="C191" s="175">
        <f>C190+C185+C177+C172</f>
        <v>2045</v>
      </c>
      <c r="D191" s="176">
        <f aca="true" t="shared" si="19" ref="D191:O191">D190+D185+D177+D172</f>
        <v>60.655</v>
      </c>
      <c r="E191" s="176">
        <f t="shared" si="19"/>
        <v>64.866</v>
      </c>
      <c r="F191" s="176">
        <f t="shared" si="19"/>
        <v>271.974</v>
      </c>
      <c r="G191" s="176">
        <f t="shared" si="19"/>
        <v>1938.4909999999998</v>
      </c>
      <c r="H191" s="176">
        <f t="shared" si="19"/>
        <v>1.2799999999999998</v>
      </c>
      <c r="I191" s="176">
        <f t="shared" si="19"/>
        <v>251.07799999999997</v>
      </c>
      <c r="J191" s="176">
        <f t="shared" si="19"/>
        <v>1311.56</v>
      </c>
      <c r="K191" s="176">
        <f t="shared" si="19"/>
        <v>21.14</v>
      </c>
      <c r="L191" s="176">
        <f t="shared" si="19"/>
        <v>506.252</v>
      </c>
      <c r="M191" s="176">
        <f t="shared" si="19"/>
        <v>833.0369999999999</v>
      </c>
      <c r="N191" s="176">
        <f t="shared" si="19"/>
        <v>277.963</v>
      </c>
      <c r="O191" s="176">
        <f t="shared" si="19"/>
        <v>24.49</v>
      </c>
    </row>
    <row r="192" spans="1:15" s="116" customFormat="1" ht="30.75">
      <c r="A192" s="192" t="s">
        <v>25</v>
      </c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116" customFormat="1" ht="15">
      <c r="A193" s="192" t="s">
        <v>33</v>
      </c>
      <c r="B193" s="175" t="s">
        <v>32</v>
      </c>
      <c r="C193" s="175" t="s">
        <v>0</v>
      </c>
      <c r="D193" s="176" t="s">
        <v>1</v>
      </c>
      <c r="E193" s="176"/>
      <c r="F193" s="176"/>
      <c r="G193" s="176" t="s">
        <v>31</v>
      </c>
      <c r="H193" s="176" t="s">
        <v>9</v>
      </c>
      <c r="I193" s="176"/>
      <c r="J193" s="176"/>
      <c r="K193" s="176"/>
      <c r="L193" s="176" t="s">
        <v>10</v>
      </c>
      <c r="M193" s="176"/>
      <c r="N193" s="176"/>
      <c r="O193" s="176"/>
    </row>
    <row r="194" spans="1:15" s="116" customFormat="1" ht="15">
      <c r="A194" s="192"/>
      <c r="B194" s="175"/>
      <c r="C194" s="175"/>
      <c r="D194" s="176" t="s">
        <v>2</v>
      </c>
      <c r="E194" s="176" t="s">
        <v>3</v>
      </c>
      <c r="F194" s="176" t="s">
        <v>4</v>
      </c>
      <c r="G194" s="176"/>
      <c r="H194" s="176" t="s">
        <v>11</v>
      </c>
      <c r="I194" s="176" t="s">
        <v>12</v>
      </c>
      <c r="J194" s="176" t="s">
        <v>13</v>
      </c>
      <c r="K194" s="176" t="s">
        <v>14</v>
      </c>
      <c r="L194" s="176" t="s">
        <v>15</v>
      </c>
      <c r="M194" s="176" t="s">
        <v>16</v>
      </c>
      <c r="N194" s="176" t="s">
        <v>17</v>
      </c>
      <c r="O194" s="176" t="s">
        <v>18</v>
      </c>
    </row>
    <row r="195" spans="1:15" s="116" customFormat="1" ht="15">
      <c r="A195" s="192" t="s">
        <v>21</v>
      </c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1:15" s="116" customFormat="1" ht="15">
      <c r="A196" s="192" t="s">
        <v>332</v>
      </c>
      <c r="B196" s="175" t="s">
        <v>333</v>
      </c>
      <c r="C196" s="175">
        <v>70</v>
      </c>
      <c r="D196" s="176">
        <v>0.774</v>
      </c>
      <c r="E196" s="176">
        <v>3.129</v>
      </c>
      <c r="F196" s="176">
        <v>3.212</v>
      </c>
      <c r="G196" s="176">
        <v>45.533</v>
      </c>
      <c r="H196" s="176">
        <v>0.038</v>
      </c>
      <c r="I196" s="176">
        <v>14.1</v>
      </c>
      <c r="J196" s="176"/>
      <c r="K196" s="176">
        <v>1.702</v>
      </c>
      <c r="L196" s="176">
        <v>11.96</v>
      </c>
      <c r="M196" s="176">
        <v>22.34</v>
      </c>
      <c r="N196" s="176">
        <v>12.24</v>
      </c>
      <c r="O196" s="176">
        <v>0.578</v>
      </c>
    </row>
    <row r="197" spans="1:15" s="116" customFormat="1" ht="15">
      <c r="A197" s="192" t="s">
        <v>282</v>
      </c>
      <c r="B197" s="175" t="s">
        <v>283</v>
      </c>
      <c r="C197" s="175">
        <v>90</v>
      </c>
      <c r="D197" s="176">
        <v>13.605</v>
      </c>
      <c r="E197" s="176">
        <v>13.807</v>
      </c>
      <c r="F197" s="176">
        <v>8.3</v>
      </c>
      <c r="G197" s="176">
        <v>212.494</v>
      </c>
      <c r="H197" s="176">
        <v>0.116</v>
      </c>
      <c r="I197" s="176">
        <v>4.97</v>
      </c>
      <c r="J197" s="176">
        <v>34.9</v>
      </c>
      <c r="K197" s="176">
        <v>4.472</v>
      </c>
      <c r="L197" s="176">
        <v>52.77</v>
      </c>
      <c r="M197" s="176">
        <v>208.22</v>
      </c>
      <c r="N197" s="176">
        <v>48.44</v>
      </c>
      <c r="O197" s="176">
        <v>1.231</v>
      </c>
    </row>
    <row r="198" spans="1:15" s="116" customFormat="1" ht="15">
      <c r="A198" s="192" t="s">
        <v>284</v>
      </c>
      <c r="B198" s="175" t="s">
        <v>285</v>
      </c>
      <c r="C198" s="175">
        <v>170</v>
      </c>
      <c r="D198" s="176">
        <v>3.22</v>
      </c>
      <c r="E198" s="176">
        <v>5.639</v>
      </c>
      <c r="F198" s="176">
        <v>26.243</v>
      </c>
      <c r="G198" s="176">
        <v>168.925</v>
      </c>
      <c r="H198" s="176">
        <v>0.193</v>
      </c>
      <c r="I198" s="176">
        <v>32.2</v>
      </c>
      <c r="J198" s="176"/>
      <c r="K198" s="176">
        <v>2.361</v>
      </c>
      <c r="L198" s="176">
        <v>23.46</v>
      </c>
      <c r="M198" s="176">
        <v>94.98</v>
      </c>
      <c r="N198" s="176">
        <v>37.47</v>
      </c>
      <c r="O198" s="176">
        <v>1.507</v>
      </c>
    </row>
    <row r="199" spans="1:15" s="116" customFormat="1" ht="15">
      <c r="A199" s="192"/>
      <c r="B199" s="175" t="s">
        <v>316</v>
      </c>
      <c r="C199" s="175">
        <v>200</v>
      </c>
      <c r="D199" s="176">
        <v>0.16</v>
      </c>
      <c r="E199" s="176">
        <v>0.16</v>
      </c>
      <c r="F199" s="176">
        <v>13.9</v>
      </c>
      <c r="G199" s="176">
        <v>58.701</v>
      </c>
      <c r="H199" s="176">
        <v>0.012</v>
      </c>
      <c r="I199" s="176">
        <v>4.01</v>
      </c>
      <c r="J199" s="176">
        <v>2</v>
      </c>
      <c r="K199" s="176">
        <v>0.08</v>
      </c>
      <c r="L199" s="176">
        <v>6.895</v>
      </c>
      <c r="M199" s="176">
        <v>5.224</v>
      </c>
      <c r="N199" s="176">
        <v>4.04</v>
      </c>
      <c r="O199" s="176">
        <v>0.992</v>
      </c>
    </row>
    <row r="200" spans="1:15" s="116" customFormat="1" ht="15">
      <c r="A200" s="192"/>
      <c r="B200" s="175" t="s">
        <v>6</v>
      </c>
      <c r="C200" s="175">
        <v>40</v>
      </c>
      <c r="D200" s="176">
        <v>3.16</v>
      </c>
      <c r="E200" s="176">
        <v>0.4</v>
      </c>
      <c r="F200" s="176">
        <v>19.32</v>
      </c>
      <c r="G200" s="176">
        <v>94</v>
      </c>
      <c r="H200" s="176">
        <v>0.064</v>
      </c>
      <c r="I200" s="176"/>
      <c r="J200" s="176"/>
      <c r="K200" s="176">
        <v>0.52</v>
      </c>
      <c r="L200" s="176">
        <v>9.2</v>
      </c>
      <c r="M200" s="176">
        <v>34.8</v>
      </c>
      <c r="N200" s="176">
        <v>13.2</v>
      </c>
      <c r="O200" s="176">
        <v>0.8</v>
      </c>
    </row>
    <row r="201" spans="1:15" s="116" customFormat="1" ht="15">
      <c r="A201" s="192"/>
      <c r="B201" s="175" t="s">
        <v>19</v>
      </c>
      <c r="C201" s="175">
        <v>25</v>
      </c>
      <c r="D201" s="176">
        <v>1.65</v>
      </c>
      <c r="E201" s="176">
        <v>0.3</v>
      </c>
      <c r="F201" s="176">
        <v>8.55</v>
      </c>
      <c r="G201" s="176">
        <v>43.5</v>
      </c>
      <c r="H201" s="176">
        <v>0.05</v>
      </c>
      <c r="I201" s="176"/>
      <c r="J201" s="176">
        <v>1.5</v>
      </c>
      <c r="K201" s="176">
        <v>0.55</v>
      </c>
      <c r="L201" s="176">
        <v>8.75</v>
      </c>
      <c r="M201" s="176">
        <v>39.5</v>
      </c>
      <c r="N201" s="176">
        <v>11.75</v>
      </c>
      <c r="O201" s="176">
        <v>0.975</v>
      </c>
    </row>
    <row r="202" spans="1:15" s="116" customFormat="1" ht="15">
      <c r="A202" s="192">
        <v>0</v>
      </c>
      <c r="B202" s="175" t="s">
        <v>163</v>
      </c>
      <c r="C202" s="175">
        <v>150</v>
      </c>
      <c r="D202" s="176">
        <v>0.75</v>
      </c>
      <c r="E202" s="176">
        <v>0.15</v>
      </c>
      <c r="F202" s="176">
        <v>15.15</v>
      </c>
      <c r="G202" s="176">
        <v>69</v>
      </c>
      <c r="H202" s="176">
        <v>0.015</v>
      </c>
      <c r="I202" s="176">
        <v>30</v>
      </c>
      <c r="J202" s="176"/>
      <c r="K202" s="176">
        <v>0.15</v>
      </c>
      <c r="L202" s="176">
        <v>10.5</v>
      </c>
      <c r="M202" s="176">
        <v>10.5</v>
      </c>
      <c r="N202" s="176">
        <v>6</v>
      </c>
      <c r="O202" s="176">
        <v>2.1</v>
      </c>
    </row>
    <row r="203" spans="1:15" s="115" customFormat="1" ht="30.75">
      <c r="A203" s="192" t="s">
        <v>197</v>
      </c>
      <c r="B203" s="175"/>
      <c r="C203" s="175">
        <f>SUM(C196:C202)</f>
        <v>745</v>
      </c>
      <c r="D203" s="176">
        <f aca="true" t="shared" si="20" ref="D203:O203">SUM(D196:D202)</f>
        <v>23.319</v>
      </c>
      <c r="E203" s="176">
        <f t="shared" si="20"/>
        <v>23.584999999999997</v>
      </c>
      <c r="F203" s="176">
        <f t="shared" si="20"/>
        <v>94.675</v>
      </c>
      <c r="G203" s="176">
        <f t="shared" si="20"/>
        <v>692.153</v>
      </c>
      <c r="H203" s="176">
        <f t="shared" si="20"/>
        <v>0.488</v>
      </c>
      <c r="I203" s="176">
        <f t="shared" si="20"/>
        <v>85.28</v>
      </c>
      <c r="J203" s="176">
        <f t="shared" si="20"/>
        <v>38.4</v>
      </c>
      <c r="K203" s="176">
        <f t="shared" si="20"/>
        <v>9.835</v>
      </c>
      <c r="L203" s="176">
        <f t="shared" si="20"/>
        <v>123.535</v>
      </c>
      <c r="M203" s="176">
        <f t="shared" si="20"/>
        <v>415.564</v>
      </c>
      <c r="N203" s="176">
        <f t="shared" si="20"/>
        <v>133.14000000000001</v>
      </c>
      <c r="O203" s="176">
        <f t="shared" si="20"/>
        <v>8.183</v>
      </c>
    </row>
    <row r="204" spans="1:15" s="116" customFormat="1" ht="15">
      <c r="A204" s="192" t="s">
        <v>198</v>
      </c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6" customFormat="1" ht="15">
      <c r="A205" s="192" t="s">
        <v>247</v>
      </c>
      <c r="B205" s="175" t="s">
        <v>248</v>
      </c>
      <c r="C205" s="175">
        <v>50</v>
      </c>
      <c r="D205" s="176">
        <v>4.292</v>
      </c>
      <c r="E205" s="176">
        <v>3.929</v>
      </c>
      <c r="F205" s="176">
        <v>29.72</v>
      </c>
      <c r="G205" s="176">
        <v>171.244</v>
      </c>
      <c r="H205" s="176">
        <v>0.306</v>
      </c>
      <c r="I205" s="176"/>
      <c r="J205" s="176"/>
      <c r="K205" s="176">
        <v>1.445</v>
      </c>
      <c r="L205" s="176">
        <v>52.36</v>
      </c>
      <c r="M205" s="176">
        <v>57.535</v>
      </c>
      <c r="N205" s="176">
        <v>22.45</v>
      </c>
      <c r="O205" s="176">
        <v>0.964</v>
      </c>
    </row>
    <row r="206" spans="1:15" s="116" customFormat="1" ht="15">
      <c r="A206" s="192">
        <v>0</v>
      </c>
      <c r="B206" s="175" t="s">
        <v>163</v>
      </c>
      <c r="C206" s="175">
        <v>200</v>
      </c>
      <c r="D206" s="176">
        <v>1</v>
      </c>
      <c r="E206" s="176">
        <v>0.2</v>
      </c>
      <c r="F206" s="176">
        <v>20.2</v>
      </c>
      <c r="G206" s="176">
        <v>92</v>
      </c>
      <c r="H206" s="176">
        <v>0.02</v>
      </c>
      <c r="I206" s="176">
        <v>40</v>
      </c>
      <c r="J206" s="176"/>
      <c r="K206" s="176">
        <v>0.2</v>
      </c>
      <c r="L206" s="176">
        <v>14</v>
      </c>
      <c r="M206" s="176">
        <v>14</v>
      </c>
      <c r="N206" s="176">
        <v>8</v>
      </c>
      <c r="O206" s="176">
        <v>2.8</v>
      </c>
    </row>
    <row r="207" spans="1:15" s="116" customFormat="1" ht="15">
      <c r="A207" s="192"/>
      <c r="B207" s="175" t="s">
        <v>168</v>
      </c>
      <c r="C207" s="175">
        <v>15</v>
      </c>
      <c r="D207" s="176">
        <v>0.015</v>
      </c>
      <c r="E207" s="176"/>
      <c r="F207" s="176">
        <v>11.91</v>
      </c>
      <c r="G207" s="176">
        <v>48.15</v>
      </c>
      <c r="H207" s="176"/>
      <c r="I207" s="176"/>
      <c r="J207" s="176"/>
      <c r="K207" s="176"/>
      <c r="L207" s="176">
        <v>0.6</v>
      </c>
      <c r="M207" s="176">
        <v>0.15</v>
      </c>
      <c r="N207" s="176">
        <v>0.3</v>
      </c>
      <c r="O207" s="176">
        <v>0.06</v>
      </c>
    </row>
    <row r="208" spans="1:15" s="116" customFormat="1" ht="30.75">
      <c r="A208" s="192" t="s">
        <v>199</v>
      </c>
      <c r="B208" s="175"/>
      <c r="C208" s="175">
        <v>265</v>
      </c>
      <c r="D208" s="176">
        <v>5.307</v>
      </c>
      <c r="E208" s="176">
        <v>4.129</v>
      </c>
      <c r="F208" s="176">
        <v>61.83</v>
      </c>
      <c r="G208" s="176">
        <v>311.394</v>
      </c>
      <c r="H208" s="176">
        <v>0.326</v>
      </c>
      <c r="I208" s="176">
        <v>40</v>
      </c>
      <c r="J208" s="176"/>
      <c r="K208" s="176">
        <v>1.645</v>
      </c>
      <c r="L208" s="176">
        <v>66.96</v>
      </c>
      <c r="M208" s="176">
        <v>71.685</v>
      </c>
      <c r="N208" s="176">
        <v>30.75</v>
      </c>
      <c r="O208" s="176">
        <v>3.824</v>
      </c>
    </row>
    <row r="209" spans="1:15" s="116" customFormat="1" ht="15">
      <c r="A209" s="192" t="s">
        <v>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">
      <c r="A210" s="192" t="s">
        <v>286</v>
      </c>
      <c r="B210" s="175" t="s">
        <v>287</v>
      </c>
      <c r="C210" s="175">
        <v>250</v>
      </c>
      <c r="D210" s="176">
        <v>1.785</v>
      </c>
      <c r="E210" s="176">
        <v>5.098</v>
      </c>
      <c r="F210" s="176">
        <v>9.973</v>
      </c>
      <c r="G210" s="176">
        <v>93.925</v>
      </c>
      <c r="H210" s="176">
        <v>0.04</v>
      </c>
      <c r="I210" s="176">
        <v>22.3</v>
      </c>
      <c r="J210" s="176">
        <v>260</v>
      </c>
      <c r="K210" s="176">
        <v>2.412</v>
      </c>
      <c r="L210" s="176">
        <v>40.89</v>
      </c>
      <c r="M210" s="176">
        <v>45.06</v>
      </c>
      <c r="N210" s="176">
        <v>23.66</v>
      </c>
      <c r="O210" s="176">
        <v>1.107</v>
      </c>
    </row>
    <row r="211" spans="1:15" s="116" customFormat="1" ht="15">
      <c r="A211" s="192" t="s">
        <v>288</v>
      </c>
      <c r="B211" s="175" t="s">
        <v>193</v>
      </c>
      <c r="C211" s="175">
        <v>60</v>
      </c>
      <c r="D211" s="176">
        <v>20.28</v>
      </c>
      <c r="E211" s="176">
        <v>22.88</v>
      </c>
      <c r="F211" s="176"/>
      <c r="G211" s="176">
        <v>287.04</v>
      </c>
      <c r="H211" s="176">
        <v>0.052</v>
      </c>
      <c r="I211" s="176"/>
      <c r="J211" s="176">
        <v>10.4</v>
      </c>
      <c r="K211" s="176">
        <v>0.312</v>
      </c>
      <c r="L211" s="176">
        <v>14.832</v>
      </c>
      <c r="M211" s="176">
        <v>208.479</v>
      </c>
      <c r="N211" s="176">
        <v>19.901</v>
      </c>
      <c r="O211" s="176">
        <v>1.475</v>
      </c>
    </row>
    <row r="212" spans="1:15" s="116" customFormat="1" ht="15">
      <c r="A212" s="192"/>
      <c r="B212" s="175" t="s">
        <v>194</v>
      </c>
      <c r="C212" s="175">
        <v>30</v>
      </c>
      <c r="D212" s="176">
        <v>0.75</v>
      </c>
      <c r="E212" s="176">
        <v>1.568</v>
      </c>
      <c r="F212" s="176">
        <v>4.233</v>
      </c>
      <c r="G212" s="176">
        <v>34.457</v>
      </c>
      <c r="H212" s="176">
        <v>0.04</v>
      </c>
      <c r="I212" s="176">
        <v>2.85</v>
      </c>
      <c r="J212" s="176">
        <v>240</v>
      </c>
      <c r="K212" s="176">
        <v>0.801</v>
      </c>
      <c r="L212" s="176">
        <v>8.826</v>
      </c>
      <c r="M212" s="176">
        <v>16.808</v>
      </c>
      <c r="N212" s="176">
        <v>7.899</v>
      </c>
      <c r="O212" s="176">
        <v>0.274</v>
      </c>
    </row>
    <row r="213" spans="1:15" s="116" customFormat="1" ht="15">
      <c r="A213" s="192"/>
      <c r="B213" s="175" t="s">
        <v>260</v>
      </c>
      <c r="C213" s="175">
        <v>155</v>
      </c>
      <c r="D213" s="176">
        <v>3.34</v>
      </c>
      <c r="E213" s="176">
        <v>4.054</v>
      </c>
      <c r="F213" s="176">
        <v>21.647</v>
      </c>
      <c r="G213" s="176">
        <v>136.335</v>
      </c>
      <c r="H213" s="176">
        <v>0.09</v>
      </c>
      <c r="I213" s="176"/>
      <c r="J213" s="176">
        <v>20</v>
      </c>
      <c r="K213" s="176">
        <v>0.05</v>
      </c>
      <c r="L213" s="176">
        <v>28.722</v>
      </c>
      <c r="M213" s="176">
        <v>114.919</v>
      </c>
      <c r="N213" s="176">
        <v>16.567</v>
      </c>
      <c r="O213" s="176">
        <v>0.613</v>
      </c>
    </row>
    <row r="214" spans="1:15" s="116" customFormat="1" ht="15">
      <c r="A214" s="192" t="s">
        <v>310</v>
      </c>
      <c r="B214" s="175" t="s">
        <v>111</v>
      </c>
      <c r="C214" s="175">
        <v>200</v>
      </c>
      <c r="D214" s="176">
        <v>0.78</v>
      </c>
      <c r="E214" s="176">
        <v>0.06</v>
      </c>
      <c r="F214" s="176">
        <v>20.12</v>
      </c>
      <c r="G214" s="176">
        <v>85.3</v>
      </c>
      <c r="H214" s="176">
        <v>0.02</v>
      </c>
      <c r="I214" s="176">
        <v>0.8</v>
      </c>
      <c r="J214" s="176"/>
      <c r="K214" s="176">
        <v>1.1</v>
      </c>
      <c r="L214" s="176">
        <v>32</v>
      </c>
      <c r="M214" s="176">
        <v>29.2</v>
      </c>
      <c r="N214" s="176">
        <v>21</v>
      </c>
      <c r="O214" s="176">
        <v>0.67</v>
      </c>
    </row>
    <row r="215" spans="1:15" s="116" customFormat="1" ht="15">
      <c r="A215" s="192">
        <v>0</v>
      </c>
      <c r="B215" s="175" t="s">
        <v>6</v>
      </c>
      <c r="C215" s="175">
        <v>60</v>
      </c>
      <c r="D215" s="176">
        <v>4.74</v>
      </c>
      <c r="E215" s="176">
        <v>0.6</v>
      </c>
      <c r="F215" s="176">
        <v>28.98</v>
      </c>
      <c r="G215" s="176">
        <v>141</v>
      </c>
      <c r="H215" s="176">
        <v>0.096</v>
      </c>
      <c r="I215" s="176"/>
      <c r="J215" s="176"/>
      <c r="K215" s="176">
        <v>0.78</v>
      </c>
      <c r="L215" s="176">
        <v>13.8</v>
      </c>
      <c r="M215" s="176">
        <v>52.2</v>
      </c>
      <c r="N215" s="176">
        <v>19.8</v>
      </c>
      <c r="O215" s="176">
        <v>1.2</v>
      </c>
    </row>
    <row r="216" spans="1:15" s="116" customFormat="1" ht="15">
      <c r="A216" s="192"/>
      <c r="B216" s="175" t="s">
        <v>19</v>
      </c>
      <c r="C216" s="175">
        <v>20</v>
      </c>
      <c r="D216" s="176">
        <v>1.32</v>
      </c>
      <c r="E216" s="176">
        <v>0.24</v>
      </c>
      <c r="F216" s="176">
        <v>6.84</v>
      </c>
      <c r="G216" s="176">
        <v>34.8</v>
      </c>
      <c r="H216" s="176">
        <v>0.04</v>
      </c>
      <c r="I216" s="176"/>
      <c r="J216" s="176">
        <v>1.2</v>
      </c>
      <c r="K216" s="176">
        <v>0.44</v>
      </c>
      <c r="L216" s="176">
        <v>7</v>
      </c>
      <c r="M216" s="176">
        <v>31.6</v>
      </c>
      <c r="N216" s="176">
        <v>9.4</v>
      </c>
      <c r="O216" s="176">
        <v>0.78</v>
      </c>
    </row>
    <row r="217" spans="1:15" s="116" customFormat="1" ht="15">
      <c r="A217" s="192"/>
      <c r="B217" s="175" t="s">
        <v>50</v>
      </c>
      <c r="C217" s="175">
        <v>200</v>
      </c>
      <c r="D217" s="176">
        <v>0.8</v>
      </c>
      <c r="E217" s="176">
        <v>0.8</v>
      </c>
      <c r="F217" s="176">
        <v>19.6</v>
      </c>
      <c r="G217" s="176">
        <v>94</v>
      </c>
      <c r="H217" s="176">
        <v>0.06</v>
      </c>
      <c r="I217" s="176">
        <v>20</v>
      </c>
      <c r="J217" s="176">
        <v>10</v>
      </c>
      <c r="K217" s="176">
        <v>0.4</v>
      </c>
      <c r="L217" s="176">
        <v>32</v>
      </c>
      <c r="M217" s="176">
        <v>22</v>
      </c>
      <c r="N217" s="176">
        <v>18</v>
      </c>
      <c r="O217" s="176">
        <v>4.4</v>
      </c>
    </row>
    <row r="218" spans="1:15" s="116" customFormat="1" ht="15">
      <c r="A218" s="192" t="s">
        <v>20</v>
      </c>
      <c r="B218" s="175"/>
      <c r="C218" s="175">
        <v>975</v>
      </c>
      <c r="D218" s="176">
        <f>SUM(D210:D217)</f>
        <v>33.795</v>
      </c>
      <c r="E218" s="176">
        <f aca="true" t="shared" si="21" ref="E218:O218">SUM(E210:E217)</f>
        <v>35.300000000000004</v>
      </c>
      <c r="F218" s="176">
        <f t="shared" si="21"/>
        <v>111.393</v>
      </c>
      <c r="G218" s="176">
        <f t="shared" si="21"/>
        <v>906.857</v>
      </c>
      <c r="H218" s="176">
        <f t="shared" si="21"/>
        <v>0.43799999999999994</v>
      </c>
      <c r="I218" s="176">
        <f t="shared" si="21"/>
        <v>45.95</v>
      </c>
      <c r="J218" s="176">
        <f t="shared" si="21"/>
        <v>541.6</v>
      </c>
      <c r="K218" s="176">
        <f t="shared" si="21"/>
        <v>6.295000000000001</v>
      </c>
      <c r="L218" s="176">
        <f t="shared" si="21"/>
        <v>178.07000000000002</v>
      </c>
      <c r="M218" s="176">
        <f t="shared" si="21"/>
        <v>520.2660000000001</v>
      </c>
      <c r="N218" s="176">
        <f t="shared" si="21"/>
        <v>136.227</v>
      </c>
      <c r="O218" s="176">
        <f t="shared" si="21"/>
        <v>10.519000000000002</v>
      </c>
    </row>
    <row r="219" spans="1:15" s="116" customFormat="1" ht="15">
      <c r="A219" s="192" t="s">
        <v>43</v>
      </c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1:15" s="116" customFormat="1" ht="15">
      <c r="A220" s="192" t="s">
        <v>247</v>
      </c>
      <c r="B220" s="175" t="s">
        <v>248</v>
      </c>
      <c r="C220" s="175">
        <v>50</v>
      </c>
      <c r="D220" s="176">
        <v>4.292</v>
      </c>
      <c r="E220" s="176">
        <v>3.929</v>
      </c>
      <c r="F220" s="176">
        <v>29.72</v>
      </c>
      <c r="G220" s="176">
        <v>171.244</v>
      </c>
      <c r="H220" s="176">
        <v>0.306</v>
      </c>
      <c r="I220" s="176"/>
      <c r="J220" s="176"/>
      <c r="K220" s="176">
        <v>1.445</v>
      </c>
      <c r="L220" s="176">
        <v>52.36</v>
      </c>
      <c r="M220" s="176">
        <v>57.535</v>
      </c>
      <c r="N220" s="176">
        <v>22.45</v>
      </c>
      <c r="O220" s="176">
        <v>0.964</v>
      </c>
    </row>
    <row r="221" spans="1:15" s="116" customFormat="1" ht="15">
      <c r="A221" s="192">
        <v>0</v>
      </c>
      <c r="B221" s="175" t="s">
        <v>163</v>
      </c>
      <c r="C221" s="175">
        <v>200</v>
      </c>
      <c r="D221" s="176">
        <v>1</v>
      </c>
      <c r="E221" s="176">
        <v>0.2</v>
      </c>
      <c r="F221" s="176">
        <v>20.2</v>
      </c>
      <c r="G221" s="176">
        <v>92</v>
      </c>
      <c r="H221" s="176">
        <v>0.02</v>
      </c>
      <c r="I221" s="176">
        <v>40</v>
      </c>
      <c r="J221" s="176"/>
      <c r="K221" s="176">
        <v>0.2</v>
      </c>
      <c r="L221" s="176">
        <v>14</v>
      </c>
      <c r="M221" s="176">
        <v>14</v>
      </c>
      <c r="N221" s="176">
        <v>8</v>
      </c>
      <c r="O221" s="176">
        <v>2.8</v>
      </c>
    </row>
    <row r="222" spans="1:15" s="116" customFormat="1" ht="15">
      <c r="A222" s="192"/>
      <c r="B222" s="175" t="s">
        <v>168</v>
      </c>
      <c r="C222" s="175">
        <v>15</v>
      </c>
      <c r="D222" s="176">
        <v>0.015</v>
      </c>
      <c r="E222" s="176"/>
      <c r="F222" s="176">
        <v>11.91</v>
      </c>
      <c r="G222" s="176">
        <v>48.15</v>
      </c>
      <c r="H222" s="176"/>
      <c r="I222" s="176"/>
      <c r="J222" s="176"/>
      <c r="K222" s="176"/>
      <c r="L222" s="176">
        <v>0.6</v>
      </c>
      <c r="M222" s="176">
        <v>0.15</v>
      </c>
      <c r="N222" s="176">
        <v>0.3</v>
      </c>
      <c r="O222" s="176">
        <v>0.06</v>
      </c>
    </row>
    <row r="223" spans="1:15" s="116" customFormat="1" ht="30.75">
      <c r="A223" s="192" t="s">
        <v>44</v>
      </c>
      <c r="B223" s="175"/>
      <c r="C223" s="175">
        <f>SUM(C220:C222)</f>
        <v>265</v>
      </c>
      <c r="D223" s="176">
        <f aca="true" t="shared" si="22" ref="D223:O223">SUM(D220:D222)</f>
        <v>5.3069999999999995</v>
      </c>
      <c r="E223" s="176">
        <f t="shared" si="22"/>
        <v>4.129</v>
      </c>
      <c r="F223" s="176">
        <f t="shared" si="22"/>
        <v>61.83</v>
      </c>
      <c r="G223" s="176">
        <f t="shared" si="22"/>
        <v>311.394</v>
      </c>
      <c r="H223" s="176">
        <f t="shared" si="22"/>
        <v>0.326</v>
      </c>
      <c r="I223" s="176">
        <f t="shared" si="22"/>
        <v>40</v>
      </c>
      <c r="J223" s="176">
        <f t="shared" si="22"/>
        <v>0</v>
      </c>
      <c r="K223" s="176">
        <f t="shared" si="22"/>
        <v>1.645</v>
      </c>
      <c r="L223" s="176">
        <f t="shared" si="22"/>
        <v>66.96</v>
      </c>
      <c r="M223" s="176">
        <f t="shared" si="22"/>
        <v>71.685</v>
      </c>
      <c r="N223" s="176">
        <f t="shared" si="22"/>
        <v>30.75</v>
      </c>
      <c r="O223" s="176">
        <f t="shared" si="22"/>
        <v>3.824</v>
      </c>
    </row>
    <row r="224" spans="1:15" s="116" customFormat="1" ht="30.75">
      <c r="A224" s="192" t="s">
        <v>206</v>
      </c>
      <c r="B224" s="175"/>
      <c r="C224" s="175">
        <f>C223+C218+C208+C203</f>
        <v>2250</v>
      </c>
      <c r="D224" s="176">
        <f aca="true" t="shared" si="23" ref="D224:O224">D223+D218+D208+D203</f>
        <v>67.72800000000001</v>
      </c>
      <c r="E224" s="176">
        <f t="shared" si="23"/>
        <v>67.143</v>
      </c>
      <c r="F224" s="176">
        <f t="shared" si="23"/>
        <v>329.728</v>
      </c>
      <c r="G224" s="176">
        <f t="shared" si="23"/>
        <v>2221.798</v>
      </c>
      <c r="H224" s="176">
        <f t="shared" si="23"/>
        <v>1.578</v>
      </c>
      <c r="I224" s="176">
        <f t="shared" si="23"/>
        <v>211.23000000000002</v>
      </c>
      <c r="J224" s="176">
        <f t="shared" si="23"/>
        <v>580</v>
      </c>
      <c r="K224" s="176">
        <f t="shared" si="23"/>
        <v>19.42</v>
      </c>
      <c r="L224" s="176">
        <f t="shared" si="23"/>
        <v>435.525</v>
      </c>
      <c r="M224" s="176">
        <f t="shared" si="23"/>
        <v>1079.2</v>
      </c>
      <c r="N224" s="176">
        <f t="shared" si="23"/>
        <v>330.867</v>
      </c>
      <c r="O224" s="176">
        <f t="shared" si="23"/>
        <v>26.35</v>
      </c>
    </row>
    <row r="225" spans="1:15" s="116" customFormat="1" ht="30.75">
      <c r="A225" s="192" t="s">
        <v>24</v>
      </c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1:15" s="116" customFormat="1" ht="15">
      <c r="A226" s="192" t="s">
        <v>33</v>
      </c>
      <c r="B226" s="175" t="s">
        <v>32</v>
      </c>
      <c r="C226" s="175" t="s">
        <v>0</v>
      </c>
      <c r="D226" s="176" t="s">
        <v>1</v>
      </c>
      <c r="E226" s="176"/>
      <c r="F226" s="176"/>
      <c r="G226" s="176" t="s">
        <v>31</v>
      </c>
      <c r="H226" s="176" t="s">
        <v>9</v>
      </c>
      <c r="I226" s="176"/>
      <c r="J226" s="176"/>
      <c r="K226" s="176"/>
      <c r="L226" s="176" t="s">
        <v>10</v>
      </c>
      <c r="M226" s="176"/>
      <c r="N226" s="176"/>
      <c r="O226" s="176"/>
    </row>
    <row r="227" spans="1:15" s="116" customFormat="1" ht="15">
      <c r="A227" s="192"/>
      <c r="B227" s="175"/>
      <c r="C227" s="175"/>
      <c r="D227" s="176" t="s">
        <v>2</v>
      </c>
      <c r="E227" s="176" t="s">
        <v>3</v>
      </c>
      <c r="F227" s="176" t="s">
        <v>4</v>
      </c>
      <c r="G227" s="176"/>
      <c r="H227" s="176" t="s">
        <v>11</v>
      </c>
      <c r="I227" s="176" t="s">
        <v>12</v>
      </c>
      <c r="J227" s="176" t="s">
        <v>13</v>
      </c>
      <c r="K227" s="176" t="s">
        <v>14</v>
      </c>
      <c r="L227" s="176" t="s">
        <v>15</v>
      </c>
      <c r="M227" s="176" t="s">
        <v>16</v>
      </c>
      <c r="N227" s="176" t="s">
        <v>17</v>
      </c>
      <c r="O227" s="176" t="s">
        <v>18</v>
      </c>
    </row>
    <row r="228" spans="1:15" s="116" customFormat="1" ht="15">
      <c r="A228" s="192" t="s">
        <v>21</v>
      </c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1:15" s="116" customFormat="1" ht="15">
      <c r="A229" s="192" t="s">
        <v>267</v>
      </c>
      <c r="B229" s="175" t="s">
        <v>268</v>
      </c>
      <c r="C229" s="175">
        <v>80</v>
      </c>
      <c r="D229" s="176">
        <v>1.238</v>
      </c>
      <c r="E229" s="176">
        <v>4.067</v>
      </c>
      <c r="F229" s="176">
        <v>7.505</v>
      </c>
      <c r="G229" s="176">
        <v>72.364</v>
      </c>
      <c r="H229" s="176">
        <v>0.024</v>
      </c>
      <c r="I229" s="176">
        <v>28.75</v>
      </c>
      <c r="J229" s="176">
        <v>160</v>
      </c>
      <c r="K229" s="176">
        <v>1.855</v>
      </c>
      <c r="L229" s="176">
        <v>32.4</v>
      </c>
      <c r="M229" s="176">
        <v>24.01</v>
      </c>
      <c r="N229" s="176">
        <v>13.12</v>
      </c>
      <c r="O229" s="176">
        <v>0.446</v>
      </c>
    </row>
    <row r="230" spans="1:15" s="116" customFormat="1" ht="15">
      <c r="A230" s="192" t="s">
        <v>289</v>
      </c>
      <c r="B230" s="175" t="s">
        <v>290</v>
      </c>
      <c r="C230" s="175">
        <v>80</v>
      </c>
      <c r="D230" s="176">
        <v>19.562</v>
      </c>
      <c r="E230" s="176">
        <v>10.136</v>
      </c>
      <c r="F230" s="176">
        <v>0.366</v>
      </c>
      <c r="G230" s="176">
        <v>170.2</v>
      </c>
      <c r="H230" s="176">
        <v>0.113</v>
      </c>
      <c r="I230" s="176">
        <v>1.636</v>
      </c>
      <c r="J230" s="176"/>
      <c r="K230" s="176">
        <v>0.464</v>
      </c>
      <c r="L230" s="176">
        <v>26.041</v>
      </c>
      <c r="M230" s="176">
        <v>3.819</v>
      </c>
      <c r="N230" s="176">
        <v>24.072</v>
      </c>
      <c r="O230" s="176">
        <v>3.112</v>
      </c>
    </row>
    <row r="231" spans="1:15" s="116" customFormat="1" ht="15">
      <c r="A231" s="192" t="s">
        <v>263</v>
      </c>
      <c r="B231" s="175" t="s">
        <v>264</v>
      </c>
      <c r="C231" s="175">
        <v>30</v>
      </c>
      <c r="D231" s="176">
        <v>0.431</v>
      </c>
      <c r="E231" s="176">
        <v>1.088</v>
      </c>
      <c r="F231" s="176">
        <v>2.791</v>
      </c>
      <c r="G231" s="176">
        <v>22.838</v>
      </c>
      <c r="H231" s="176">
        <v>0.026</v>
      </c>
      <c r="I231" s="176">
        <v>1.189</v>
      </c>
      <c r="J231" s="176">
        <v>22.42</v>
      </c>
      <c r="K231" s="176">
        <v>0.532</v>
      </c>
      <c r="L231" s="176">
        <v>1.646</v>
      </c>
      <c r="M231" s="176">
        <v>5.197</v>
      </c>
      <c r="N231" s="176">
        <v>2.154</v>
      </c>
      <c r="O231" s="176">
        <v>0.103</v>
      </c>
    </row>
    <row r="232" spans="1:15" s="116" customFormat="1" ht="15">
      <c r="A232" s="192"/>
      <c r="B232" s="175" t="s">
        <v>291</v>
      </c>
      <c r="C232" s="175">
        <v>150</v>
      </c>
      <c r="D232" s="176">
        <v>4.614</v>
      </c>
      <c r="E232" s="176">
        <v>4.823</v>
      </c>
      <c r="F232" s="176">
        <v>20.792</v>
      </c>
      <c r="G232" s="176">
        <v>144.849</v>
      </c>
      <c r="H232" s="176">
        <v>0.157</v>
      </c>
      <c r="I232" s="176"/>
      <c r="J232" s="176">
        <v>20</v>
      </c>
      <c r="K232" s="176">
        <v>0.34</v>
      </c>
      <c r="L232" s="176">
        <v>9.546</v>
      </c>
      <c r="M232" s="176">
        <v>109.895</v>
      </c>
      <c r="N232" s="176">
        <v>72.665</v>
      </c>
      <c r="O232" s="176">
        <v>2.451</v>
      </c>
    </row>
    <row r="233" spans="1:15" s="116" customFormat="1" ht="15">
      <c r="A233" s="192"/>
      <c r="B233" s="175" t="s">
        <v>316</v>
      </c>
      <c r="C233" s="175">
        <v>200</v>
      </c>
      <c r="D233" s="176">
        <v>0.16</v>
      </c>
      <c r="E233" s="176">
        <v>0.16</v>
      </c>
      <c r="F233" s="176">
        <v>13.9</v>
      </c>
      <c r="G233" s="176">
        <v>58.701</v>
      </c>
      <c r="H233" s="176">
        <v>0.012</v>
      </c>
      <c r="I233" s="176">
        <v>4.01</v>
      </c>
      <c r="J233" s="176">
        <v>2</v>
      </c>
      <c r="K233" s="176">
        <v>0.08</v>
      </c>
      <c r="L233" s="176">
        <v>6.895</v>
      </c>
      <c r="M233" s="176">
        <v>5.224</v>
      </c>
      <c r="N233" s="176">
        <v>4.04</v>
      </c>
      <c r="O233" s="176">
        <v>0.992</v>
      </c>
    </row>
    <row r="234" spans="1:15" s="116" customFormat="1" ht="15">
      <c r="A234" s="192"/>
      <c r="B234" s="175" t="s">
        <v>292</v>
      </c>
      <c r="C234" s="175">
        <v>25</v>
      </c>
      <c r="D234" s="176">
        <v>1.875</v>
      </c>
      <c r="E234" s="176">
        <v>2.45</v>
      </c>
      <c r="F234" s="176">
        <v>18.6</v>
      </c>
      <c r="G234" s="176">
        <v>104.25</v>
      </c>
      <c r="H234" s="176">
        <v>0.02</v>
      </c>
      <c r="I234" s="176"/>
      <c r="J234" s="176">
        <v>2.5</v>
      </c>
      <c r="K234" s="176"/>
      <c r="L234" s="176">
        <v>7.25</v>
      </c>
      <c r="M234" s="176">
        <v>22.5</v>
      </c>
      <c r="N234" s="176">
        <v>5</v>
      </c>
      <c r="O234" s="176">
        <v>0.525</v>
      </c>
    </row>
    <row r="235" spans="1:15" s="116" customFormat="1" ht="15">
      <c r="A235" s="192"/>
      <c r="B235" s="175" t="s">
        <v>6</v>
      </c>
      <c r="C235" s="175">
        <v>40</v>
      </c>
      <c r="D235" s="176">
        <v>3.16</v>
      </c>
      <c r="E235" s="176">
        <v>0.4</v>
      </c>
      <c r="F235" s="176">
        <v>19.32</v>
      </c>
      <c r="G235" s="176">
        <v>94</v>
      </c>
      <c r="H235" s="176">
        <v>0.064</v>
      </c>
      <c r="I235" s="176"/>
      <c r="J235" s="176"/>
      <c r="K235" s="176">
        <v>0.52</v>
      </c>
      <c r="L235" s="176">
        <v>9.2</v>
      </c>
      <c r="M235" s="176">
        <v>34.8</v>
      </c>
      <c r="N235" s="176">
        <v>13.2</v>
      </c>
      <c r="O235" s="176">
        <v>0.8</v>
      </c>
    </row>
    <row r="236" spans="1:15" s="116" customFormat="1" ht="15">
      <c r="A236" s="192"/>
      <c r="B236" s="175" t="s">
        <v>19</v>
      </c>
      <c r="C236" s="175">
        <v>25</v>
      </c>
      <c r="D236" s="176">
        <v>1.65</v>
      </c>
      <c r="E236" s="176">
        <v>0.3</v>
      </c>
      <c r="F236" s="176">
        <v>8.55</v>
      </c>
      <c r="G236" s="176">
        <v>43.5</v>
      </c>
      <c r="H236" s="176">
        <v>0.05</v>
      </c>
      <c r="I236" s="176"/>
      <c r="J236" s="176">
        <v>1.5</v>
      </c>
      <c r="K236" s="176">
        <v>0.55</v>
      </c>
      <c r="L236" s="176">
        <v>8.75</v>
      </c>
      <c r="M236" s="176">
        <v>39.5</v>
      </c>
      <c r="N236" s="176">
        <v>11.75</v>
      </c>
      <c r="O236" s="176">
        <v>0.975</v>
      </c>
    </row>
    <row r="237" spans="1:15" s="115" customFormat="1" ht="30.75">
      <c r="A237" s="192" t="s">
        <v>197</v>
      </c>
      <c r="B237" s="175"/>
      <c r="C237" s="175">
        <v>630</v>
      </c>
      <c r="D237" s="176">
        <v>32.69</v>
      </c>
      <c r="E237" s="176">
        <v>23.423</v>
      </c>
      <c r="F237" s="176">
        <v>91.824</v>
      </c>
      <c r="G237" s="176">
        <v>710.702</v>
      </c>
      <c r="H237" s="176">
        <v>0.466</v>
      </c>
      <c r="I237" s="176">
        <v>35.585</v>
      </c>
      <c r="J237" s="176">
        <v>208.42</v>
      </c>
      <c r="K237" s="176">
        <v>4.341</v>
      </c>
      <c r="L237" s="176">
        <v>101.728</v>
      </c>
      <c r="M237" s="176">
        <v>244.945</v>
      </c>
      <c r="N237" s="176">
        <v>146.001</v>
      </c>
      <c r="O237" s="176">
        <v>9.404</v>
      </c>
    </row>
    <row r="238" spans="1:15" s="116" customFormat="1" ht="15">
      <c r="A238" s="192" t="s">
        <v>198</v>
      </c>
      <c r="B238" s="175"/>
      <c r="C238" s="175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1:15" s="116" customFormat="1" ht="15">
      <c r="A239" s="192" t="s">
        <v>239</v>
      </c>
      <c r="B239" s="175" t="s">
        <v>240</v>
      </c>
      <c r="C239" s="175">
        <v>50</v>
      </c>
      <c r="D239" s="176">
        <v>4.474</v>
      </c>
      <c r="E239" s="176">
        <v>8.168</v>
      </c>
      <c r="F239" s="176">
        <v>23.894</v>
      </c>
      <c r="G239" s="176">
        <v>186.877</v>
      </c>
      <c r="H239" s="176">
        <v>0.221</v>
      </c>
      <c r="I239" s="176"/>
      <c r="J239" s="176">
        <v>5</v>
      </c>
      <c r="K239" s="176">
        <v>2.439</v>
      </c>
      <c r="L239" s="176">
        <v>123.575</v>
      </c>
      <c r="M239" s="176">
        <v>92.986</v>
      </c>
      <c r="N239" s="176">
        <v>35.861</v>
      </c>
      <c r="O239" s="176">
        <v>1.112</v>
      </c>
    </row>
    <row r="240" spans="1:15" s="116" customFormat="1" ht="15">
      <c r="A240" s="192">
        <v>0</v>
      </c>
      <c r="B240" s="175" t="s">
        <v>163</v>
      </c>
      <c r="C240" s="175">
        <v>200</v>
      </c>
      <c r="D240" s="176">
        <v>1</v>
      </c>
      <c r="E240" s="176">
        <v>0.2</v>
      </c>
      <c r="F240" s="176">
        <v>20.2</v>
      </c>
      <c r="G240" s="176">
        <v>92</v>
      </c>
      <c r="H240" s="176">
        <v>0.02</v>
      </c>
      <c r="I240" s="176">
        <v>40</v>
      </c>
      <c r="J240" s="176"/>
      <c r="K240" s="176">
        <v>0.2</v>
      </c>
      <c r="L240" s="176">
        <v>14</v>
      </c>
      <c r="M240" s="176">
        <v>14</v>
      </c>
      <c r="N240" s="176">
        <v>8</v>
      </c>
      <c r="O240" s="176">
        <v>2.8</v>
      </c>
    </row>
    <row r="241" spans="1:15" s="116" customFormat="1" ht="15">
      <c r="A241" s="192"/>
      <c r="B241" s="175" t="s">
        <v>42</v>
      </c>
      <c r="C241" s="175">
        <v>15</v>
      </c>
      <c r="D241" s="176">
        <v>0.075</v>
      </c>
      <c r="E241" s="176"/>
      <c r="F241" s="176">
        <v>12</v>
      </c>
      <c r="G241" s="176">
        <v>48.6</v>
      </c>
      <c r="H241" s="176"/>
      <c r="I241" s="176"/>
      <c r="J241" s="176"/>
      <c r="K241" s="176"/>
      <c r="L241" s="176">
        <v>3.15</v>
      </c>
      <c r="M241" s="176">
        <v>1.65</v>
      </c>
      <c r="N241" s="176">
        <v>1.05</v>
      </c>
      <c r="O241" s="176">
        <v>0.24</v>
      </c>
    </row>
    <row r="242" spans="1:15" s="116" customFormat="1" ht="30.75">
      <c r="A242" s="192" t="s">
        <v>199</v>
      </c>
      <c r="B242" s="175"/>
      <c r="C242" s="175">
        <v>265</v>
      </c>
      <c r="D242" s="176">
        <v>5.549</v>
      </c>
      <c r="E242" s="176">
        <v>8.368</v>
      </c>
      <c r="F242" s="176">
        <v>56.094</v>
      </c>
      <c r="G242" s="176">
        <v>327.477</v>
      </c>
      <c r="H242" s="176">
        <v>0.241</v>
      </c>
      <c r="I242" s="176">
        <v>40</v>
      </c>
      <c r="J242" s="176">
        <v>5</v>
      </c>
      <c r="K242" s="176">
        <v>2.639</v>
      </c>
      <c r="L242" s="176">
        <v>140.725</v>
      </c>
      <c r="M242" s="176">
        <v>108.636</v>
      </c>
      <c r="N242" s="176">
        <v>44.911</v>
      </c>
      <c r="O242" s="176">
        <v>4.152</v>
      </c>
    </row>
    <row r="243" spans="1:15" s="116" customFormat="1" ht="15">
      <c r="A243" s="192" t="s">
        <v>8</v>
      </c>
      <c r="B243" s="175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1:15" s="116" customFormat="1" ht="15">
      <c r="A244" s="192" t="s">
        <v>293</v>
      </c>
      <c r="B244" s="175" t="s">
        <v>186</v>
      </c>
      <c r="C244" s="175">
        <v>60</v>
      </c>
      <c r="D244" s="176">
        <v>1.549</v>
      </c>
      <c r="E244" s="176">
        <v>5.062</v>
      </c>
      <c r="F244" s="176">
        <v>8.71</v>
      </c>
      <c r="G244" s="176">
        <v>87.655</v>
      </c>
      <c r="H244" s="176">
        <v>0.037</v>
      </c>
      <c r="I244" s="176">
        <v>12.35</v>
      </c>
      <c r="J244" s="176"/>
      <c r="K244" s="176">
        <v>2.417</v>
      </c>
      <c r="L244" s="176">
        <v>26.74</v>
      </c>
      <c r="M244" s="176">
        <v>36.78</v>
      </c>
      <c r="N244" s="176">
        <v>19.16</v>
      </c>
      <c r="O244" s="176">
        <v>1.095</v>
      </c>
    </row>
    <row r="245" spans="1:15" s="116" customFormat="1" ht="15">
      <c r="A245" s="192" t="s">
        <v>311</v>
      </c>
      <c r="B245" s="175" t="s">
        <v>294</v>
      </c>
      <c r="C245" s="175">
        <v>250</v>
      </c>
      <c r="D245" s="176">
        <v>2.502</v>
      </c>
      <c r="E245" s="176">
        <v>3.19</v>
      </c>
      <c r="F245" s="176">
        <v>15.662</v>
      </c>
      <c r="G245" s="176">
        <v>101.636</v>
      </c>
      <c r="H245" s="176">
        <v>0.045</v>
      </c>
      <c r="I245" s="176">
        <v>1.5</v>
      </c>
      <c r="J245" s="176">
        <v>216</v>
      </c>
      <c r="K245" s="176">
        <v>0.4</v>
      </c>
      <c r="L245" s="176">
        <v>13.32</v>
      </c>
      <c r="M245" s="176">
        <v>30.463</v>
      </c>
      <c r="N245" s="176">
        <v>8.565</v>
      </c>
      <c r="O245" s="176">
        <v>0.5</v>
      </c>
    </row>
    <row r="246" spans="1:15" s="116" customFormat="1" ht="15">
      <c r="A246" s="192" t="s">
        <v>295</v>
      </c>
      <c r="B246" s="175" t="s">
        <v>319</v>
      </c>
      <c r="C246" s="175">
        <v>90</v>
      </c>
      <c r="D246" s="176">
        <v>11.872</v>
      </c>
      <c r="E246" s="176">
        <v>0.646</v>
      </c>
      <c r="F246" s="176">
        <v>13.803</v>
      </c>
      <c r="G246" s="176">
        <v>108.7</v>
      </c>
      <c r="H246" s="176">
        <v>0.1</v>
      </c>
      <c r="I246" s="176">
        <v>0.6</v>
      </c>
      <c r="J246" s="176">
        <v>6</v>
      </c>
      <c r="K246" s="176">
        <v>0.919</v>
      </c>
      <c r="L246" s="176">
        <v>25.15</v>
      </c>
      <c r="M246" s="176">
        <v>151.83</v>
      </c>
      <c r="N246" s="176">
        <v>27.73</v>
      </c>
      <c r="O246" s="176">
        <v>0.946</v>
      </c>
    </row>
    <row r="247" spans="1:15" s="116" customFormat="1" ht="15">
      <c r="A247" s="192" t="s">
        <v>284</v>
      </c>
      <c r="B247" s="175" t="s">
        <v>285</v>
      </c>
      <c r="C247" s="175">
        <v>150</v>
      </c>
      <c r="D247" s="176">
        <v>2.84</v>
      </c>
      <c r="E247" s="176">
        <v>4.564</v>
      </c>
      <c r="F247" s="176">
        <v>23.146</v>
      </c>
      <c r="G247" s="176">
        <v>145.304</v>
      </c>
      <c r="H247" s="176">
        <v>0.17</v>
      </c>
      <c r="I247" s="176">
        <v>28.4</v>
      </c>
      <c r="J247" s="176"/>
      <c r="K247" s="176">
        <v>1.902</v>
      </c>
      <c r="L247" s="176">
        <v>21.56</v>
      </c>
      <c r="M247" s="176">
        <v>83.94</v>
      </c>
      <c r="N247" s="176">
        <v>33.1</v>
      </c>
      <c r="O247" s="176">
        <v>1.336</v>
      </c>
    </row>
    <row r="248" spans="1:15" s="116" customFormat="1" ht="15">
      <c r="A248" s="192" t="s">
        <v>256</v>
      </c>
      <c r="B248" s="175" t="s">
        <v>111</v>
      </c>
      <c r="C248" s="175">
        <v>200</v>
      </c>
      <c r="D248" s="176">
        <v>0.78</v>
      </c>
      <c r="E248" s="176">
        <v>0.06</v>
      </c>
      <c r="F248" s="176">
        <v>20.12</v>
      </c>
      <c r="G248" s="176">
        <v>85.3</v>
      </c>
      <c r="H248" s="176">
        <v>0.02</v>
      </c>
      <c r="I248" s="176">
        <v>0.8</v>
      </c>
      <c r="J248" s="176"/>
      <c r="K248" s="176">
        <v>1.1</v>
      </c>
      <c r="L248" s="176">
        <v>32</v>
      </c>
      <c r="M248" s="176">
        <v>29.2</v>
      </c>
      <c r="N248" s="176">
        <v>21</v>
      </c>
      <c r="O248" s="176">
        <v>0.67</v>
      </c>
    </row>
    <row r="249" spans="1:15" s="116" customFormat="1" ht="15">
      <c r="A249" s="192">
        <v>0</v>
      </c>
      <c r="B249" s="175" t="s">
        <v>6</v>
      </c>
      <c r="C249" s="175">
        <v>60</v>
      </c>
      <c r="D249" s="176">
        <v>4.74</v>
      </c>
      <c r="E249" s="176">
        <v>0.6</v>
      </c>
      <c r="F249" s="176">
        <v>28.98</v>
      </c>
      <c r="G249" s="176">
        <v>141</v>
      </c>
      <c r="H249" s="176">
        <v>0.096</v>
      </c>
      <c r="I249" s="176"/>
      <c r="J249" s="176"/>
      <c r="K249" s="176">
        <v>0.78</v>
      </c>
      <c r="L249" s="176">
        <v>13.8</v>
      </c>
      <c r="M249" s="176">
        <v>52.2</v>
      </c>
      <c r="N249" s="176">
        <v>19.8</v>
      </c>
      <c r="O249" s="176">
        <v>1.2</v>
      </c>
    </row>
    <row r="250" spans="1:15" s="116" customFormat="1" ht="15">
      <c r="A250" s="192"/>
      <c r="B250" s="175" t="s">
        <v>19</v>
      </c>
      <c r="C250" s="175">
        <v>40</v>
      </c>
      <c r="D250" s="176">
        <v>2.64</v>
      </c>
      <c r="E250" s="176">
        <v>0.48</v>
      </c>
      <c r="F250" s="176">
        <v>13.68</v>
      </c>
      <c r="G250" s="176">
        <v>69.6</v>
      </c>
      <c r="H250" s="176">
        <v>0.08</v>
      </c>
      <c r="I250" s="176"/>
      <c r="J250" s="176">
        <v>2.4</v>
      </c>
      <c r="K250" s="176">
        <v>0.88</v>
      </c>
      <c r="L250" s="176">
        <v>14</v>
      </c>
      <c r="M250" s="176">
        <v>63.2</v>
      </c>
      <c r="N250" s="176">
        <v>18.8</v>
      </c>
      <c r="O250" s="176">
        <v>1.56</v>
      </c>
    </row>
    <row r="251" spans="1:15" s="116" customFormat="1" ht="15">
      <c r="A251" s="192" t="s">
        <v>20</v>
      </c>
      <c r="B251" s="175"/>
      <c r="C251" s="175">
        <v>850</v>
      </c>
      <c r="D251" s="176">
        <v>26.923</v>
      </c>
      <c r="E251" s="176">
        <v>14.602</v>
      </c>
      <c r="F251" s="176">
        <v>124.101</v>
      </c>
      <c r="G251" s="176">
        <v>739.195</v>
      </c>
      <c r="H251" s="176">
        <v>0.549</v>
      </c>
      <c r="I251" s="176">
        <v>43.65</v>
      </c>
      <c r="J251" s="176">
        <v>224.4</v>
      </c>
      <c r="K251" s="176">
        <v>8.398</v>
      </c>
      <c r="L251" s="176">
        <v>146.57</v>
      </c>
      <c r="M251" s="176">
        <v>447.613</v>
      </c>
      <c r="N251" s="176">
        <v>148.155</v>
      </c>
      <c r="O251" s="176">
        <v>7.307</v>
      </c>
    </row>
    <row r="252" spans="1:15" s="116" customFormat="1" ht="15">
      <c r="A252" s="192" t="s">
        <v>43</v>
      </c>
      <c r="B252" s="175"/>
      <c r="C252" s="175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s="116" customFormat="1" ht="15">
      <c r="A253" s="192" t="s">
        <v>239</v>
      </c>
      <c r="B253" s="175" t="s">
        <v>240</v>
      </c>
      <c r="C253" s="175">
        <v>50</v>
      </c>
      <c r="D253" s="176">
        <v>4.474</v>
      </c>
      <c r="E253" s="176">
        <v>8.168</v>
      </c>
      <c r="F253" s="176">
        <v>23.894</v>
      </c>
      <c r="G253" s="176">
        <v>186.877</v>
      </c>
      <c r="H253" s="176">
        <v>0.221</v>
      </c>
      <c r="I253" s="176"/>
      <c r="J253" s="176">
        <v>5</v>
      </c>
      <c r="K253" s="176">
        <v>2.439</v>
      </c>
      <c r="L253" s="176">
        <v>123.575</v>
      </c>
      <c r="M253" s="176">
        <v>92.986</v>
      </c>
      <c r="N253" s="176">
        <v>35.861</v>
      </c>
      <c r="O253" s="176">
        <v>1.112</v>
      </c>
    </row>
    <row r="254" spans="1:15" s="116" customFormat="1" ht="15">
      <c r="A254" s="192">
        <v>0</v>
      </c>
      <c r="B254" s="175" t="s">
        <v>163</v>
      </c>
      <c r="C254" s="175">
        <v>200</v>
      </c>
      <c r="D254" s="176">
        <v>1</v>
      </c>
      <c r="E254" s="176">
        <v>0.2</v>
      </c>
      <c r="F254" s="176">
        <v>20.2</v>
      </c>
      <c r="G254" s="176">
        <v>92</v>
      </c>
      <c r="H254" s="176">
        <v>0.02</v>
      </c>
      <c r="I254" s="176">
        <v>40</v>
      </c>
      <c r="J254" s="176"/>
      <c r="K254" s="176">
        <v>0.2</v>
      </c>
      <c r="L254" s="176">
        <v>14</v>
      </c>
      <c r="M254" s="176">
        <v>14</v>
      </c>
      <c r="N254" s="176">
        <v>8</v>
      </c>
      <c r="O254" s="176">
        <v>2.8</v>
      </c>
    </row>
    <row r="255" spans="1:15" s="116" customFormat="1" ht="15">
      <c r="A255" s="192"/>
      <c r="B255" s="175" t="s">
        <v>42</v>
      </c>
      <c r="C255" s="175">
        <v>15</v>
      </c>
      <c r="D255" s="176">
        <v>0.075</v>
      </c>
      <c r="E255" s="176"/>
      <c r="F255" s="176">
        <v>12</v>
      </c>
      <c r="G255" s="176">
        <v>48.6</v>
      </c>
      <c r="H255" s="176"/>
      <c r="I255" s="176"/>
      <c r="J255" s="176"/>
      <c r="K255" s="176"/>
      <c r="L255" s="176">
        <v>3.15</v>
      </c>
      <c r="M255" s="176">
        <v>1.65</v>
      </c>
      <c r="N255" s="176">
        <v>1.05</v>
      </c>
      <c r="O255" s="176">
        <v>0.24</v>
      </c>
    </row>
    <row r="256" spans="1:15" s="116" customFormat="1" ht="30.75">
      <c r="A256" s="192" t="s">
        <v>44</v>
      </c>
      <c r="B256" s="175"/>
      <c r="C256" s="175">
        <f>SUM(C253:C255)</f>
        <v>265</v>
      </c>
      <c r="D256" s="176">
        <f aca="true" t="shared" si="24" ref="D256:O256">SUM(D253:D255)</f>
        <v>5.549</v>
      </c>
      <c r="E256" s="176">
        <f t="shared" si="24"/>
        <v>8.367999999999999</v>
      </c>
      <c r="F256" s="176">
        <f t="shared" si="24"/>
        <v>56.093999999999994</v>
      </c>
      <c r="G256" s="176">
        <f t="shared" si="24"/>
        <v>327.47700000000003</v>
      </c>
      <c r="H256" s="176">
        <f t="shared" si="24"/>
        <v>0.241</v>
      </c>
      <c r="I256" s="176">
        <f t="shared" si="24"/>
        <v>40</v>
      </c>
      <c r="J256" s="176">
        <f t="shared" si="24"/>
        <v>5</v>
      </c>
      <c r="K256" s="176">
        <f t="shared" si="24"/>
        <v>2.6390000000000002</v>
      </c>
      <c r="L256" s="176">
        <f t="shared" si="24"/>
        <v>140.725</v>
      </c>
      <c r="M256" s="176">
        <f t="shared" si="24"/>
        <v>108.63600000000001</v>
      </c>
      <c r="N256" s="176">
        <f t="shared" si="24"/>
        <v>44.910999999999994</v>
      </c>
      <c r="O256" s="176">
        <f t="shared" si="24"/>
        <v>4.152</v>
      </c>
    </row>
    <row r="257" spans="1:15" s="116" customFormat="1" ht="30.75">
      <c r="A257" s="192" t="s">
        <v>207</v>
      </c>
      <c r="B257" s="175"/>
      <c r="C257" s="175">
        <v>2095</v>
      </c>
      <c r="D257" s="176">
        <v>70.891</v>
      </c>
      <c r="E257" s="176">
        <v>54.914</v>
      </c>
      <c r="F257" s="176">
        <v>318.529</v>
      </c>
      <c r="G257" s="176">
        <v>2071.391</v>
      </c>
      <c r="H257" s="176">
        <v>1.555</v>
      </c>
      <c r="I257" s="176">
        <v>237.235</v>
      </c>
      <c r="J257" s="176">
        <v>508.18</v>
      </c>
      <c r="K257" s="176">
        <v>18.361</v>
      </c>
      <c r="L257" s="176">
        <v>558.798</v>
      </c>
      <c r="M257" s="176">
        <v>922.858</v>
      </c>
      <c r="N257" s="176">
        <v>390.648</v>
      </c>
      <c r="O257" s="176">
        <v>22.572</v>
      </c>
    </row>
    <row r="258" spans="1:15" s="116" customFormat="1" ht="30.75">
      <c r="A258" s="192" t="s">
        <v>23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">
      <c r="A259" s="192" t="s">
        <v>33</v>
      </c>
      <c r="B259" s="175" t="s">
        <v>32</v>
      </c>
      <c r="C259" s="175" t="s">
        <v>0</v>
      </c>
      <c r="D259" s="176" t="s">
        <v>1</v>
      </c>
      <c r="E259" s="176"/>
      <c r="F259" s="176"/>
      <c r="G259" s="176" t="s">
        <v>31</v>
      </c>
      <c r="H259" s="176" t="s">
        <v>9</v>
      </c>
      <c r="I259" s="176"/>
      <c r="J259" s="176"/>
      <c r="K259" s="176"/>
      <c r="L259" s="176" t="s">
        <v>10</v>
      </c>
      <c r="M259" s="176"/>
      <c r="N259" s="176"/>
      <c r="O259" s="176"/>
    </row>
    <row r="260" spans="1:15" s="116" customFormat="1" ht="15">
      <c r="A260" s="192"/>
      <c r="B260" s="175"/>
      <c r="C260" s="175"/>
      <c r="D260" s="176" t="s">
        <v>2</v>
      </c>
      <c r="E260" s="176" t="s">
        <v>3</v>
      </c>
      <c r="F260" s="176" t="s">
        <v>4</v>
      </c>
      <c r="G260" s="176"/>
      <c r="H260" s="176" t="s">
        <v>11</v>
      </c>
      <c r="I260" s="176" t="s">
        <v>12</v>
      </c>
      <c r="J260" s="176" t="s">
        <v>13</v>
      </c>
      <c r="K260" s="176" t="s">
        <v>14</v>
      </c>
      <c r="L260" s="176" t="s">
        <v>15</v>
      </c>
      <c r="M260" s="176" t="s">
        <v>16</v>
      </c>
      <c r="N260" s="176" t="s">
        <v>17</v>
      </c>
      <c r="O260" s="176" t="s">
        <v>18</v>
      </c>
    </row>
    <row r="261" spans="1:15" s="116" customFormat="1" ht="15">
      <c r="A261" s="192" t="s">
        <v>21</v>
      </c>
      <c r="B261" s="175"/>
      <c r="C261" s="175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1:15" s="116" customFormat="1" ht="15">
      <c r="A262" s="192" t="s">
        <v>296</v>
      </c>
      <c r="B262" s="175" t="s">
        <v>297</v>
      </c>
      <c r="C262" s="175">
        <v>270</v>
      </c>
      <c r="D262" s="176">
        <v>33.301</v>
      </c>
      <c r="E262" s="176">
        <v>19.723</v>
      </c>
      <c r="F262" s="176">
        <v>28.274</v>
      </c>
      <c r="G262" s="176">
        <v>426.458</v>
      </c>
      <c r="H262" s="176">
        <v>0.354</v>
      </c>
      <c r="I262" s="176">
        <v>30.75</v>
      </c>
      <c r="J262" s="176">
        <v>878.5</v>
      </c>
      <c r="K262" s="176">
        <v>4.444</v>
      </c>
      <c r="L262" s="176">
        <v>53.387</v>
      </c>
      <c r="M262" s="176">
        <v>323.105</v>
      </c>
      <c r="N262" s="176">
        <v>73.129</v>
      </c>
      <c r="O262" s="176">
        <v>3.408</v>
      </c>
    </row>
    <row r="263" spans="1:15" s="116" customFormat="1" ht="15">
      <c r="A263" s="192" t="s">
        <v>170</v>
      </c>
      <c r="B263" s="175" t="s">
        <v>49</v>
      </c>
      <c r="C263" s="175">
        <v>200</v>
      </c>
      <c r="D263" s="176"/>
      <c r="E263" s="176"/>
      <c r="F263" s="176">
        <v>9.983</v>
      </c>
      <c r="G263" s="176">
        <v>39.912</v>
      </c>
      <c r="H263" s="176">
        <v>0.001</v>
      </c>
      <c r="I263" s="176">
        <v>0.1</v>
      </c>
      <c r="J263" s="176"/>
      <c r="K263" s="176"/>
      <c r="L263" s="176">
        <v>4.95</v>
      </c>
      <c r="M263" s="176">
        <v>8.24</v>
      </c>
      <c r="N263" s="176">
        <v>4.4</v>
      </c>
      <c r="O263" s="176">
        <v>0.85</v>
      </c>
    </row>
    <row r="264" spans="1:15" s="116" customFormat="1" ht="15">
      <c r="A264" s="192"/>
      <c r="B264" s="175" t="s">
        <v>6</v>
      </c>
      <c r="C264" s="175">
        <v>40</v>
      </c>
      <c r="D264" s="176">
        <v>3.16</v>
      </c>
      <c r="E264" s="176">
        <v>0.4</v>
      </c>
      <c r="F264" s="176">
        <v>19.32</v>
      </c>
      <c r="G264" s="176">
        <v>94</v>
      </c>
      <c r="H264" s="176">
        <v>0.064</v>
      </c>
      <c r="I264" s="176"/>
      <c r="J264" s="176"/>
      <c r="K264" s="176">
        <v>0.52</v>
      </c>
      <c r="L264" s="176">
        <v>9.2</v>
      </c>
      <c r="M264" s="176">
        <v>34.8</v>
      </c>
      <c r="N264" s="176">
        <v>13.2</v>
      </c>
      <c r="O264" s="176">
        <v>0.8</v>
      </c>
    </row>
    <row r="265" spans="1:15" s="115" customFormat="1" ht="15">
      <c r="A265" s="192">
        <v>0</v>
      </c>
      <c r="B265" s="175" t="s">
        <v>320</v>
      </c>
      <c r="C265" s="175">
        <v>180</v>
      </c>
      <c r="D265" s="176">
        <v>0.72</v>
      </c>
      <c r="E265" s="176">
        <v>0.54</v>
      </c>
      <c r="F265" s="176">
        <v>18.54</v>
      </c>
      <c r="G265" s="176">
        <v>84.6</v>
      </c>
      <c r="H265" s="176">
        <v>0.036</v>
      </c>
      <c r="I265" s="176">
        <v>9</v>
      </c>
      <c r="J265" s="176"/>
      <c r="K265" s="176">
        <v>0.72</v>
      </c>
      <c r="L265" s="176">
        <v>34.2</v>
      </c>
      <c r="M265" s="176">
        <v>28.8</v>
      </c>
      <c r="N265" s="176">
        <v>21.6</v>
      </c>
      <c r="O265" s="176">
        <v>4.14</v>
      </c>
    </row>
    <row r="266" spans="1:15" s="116" customFormat="1" ht="30.75">
      <c r="A266" s="192" t="s">
        <v>197</v>
      </c>
      <c r="B266" s="175"/>
      <c r="C266" s="175">
        <v>690</v>
      </c>
      <c r="D266" s="176">
        <v>37.181</v>
      </c>
      <c r="E266" s="176">
        <v>20.663</v>
      </c>
      <c r="F266" s="176">
        <v>76.117</v>
      </c>
      <c r="G266" s="176">
        <v>644.97</v>
      </c>
      <c r="H266" s="176">
        <v>0.455</v>
      </c>
      <c r="I266" s="176">
        <v>39.85</v>
      </c>
      <c r="J266" s="176">
        <v>878.5</v>
      </c>
      <c r="K266" s="176">
        <v>5.684</v>
      </c>
      <c r="L266" s="176">
        <v>101.737</v>
      </c>
      <c r="M266" s="176">
        <v>394.945</v>
      </c>
      <c r="N266" s="176">
        <v>112.329</v>
      </c>
      <c r="O266" s="176">
        <v>9.198</v>
      </c>
    </row>
    <row r="267" spans="1:15" s="116" customFormat="1" ht="15">
      <c r="A267" s="192" t="s">
        <v>198</v>
      </c>
      <c r="B267" s="175"/>
      <c r="C267" s="175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1:15" s="116" customFormat="1" ht="15">
      <c r="A268" s="192" t="s">
        <v>247</v>
      </c>
      <c r="B268" s="175" t="s">
        <v>248</v>
      </c>
      <c r="C268" s="175">
        <v>50</v>
      </c>
      <c r="D268" s="176">
        <v>4.292</v>
      </c>
      <c r="E268" s="176">
        <v>3.929</v>
      </c>
      <c r="F268" s="176">
        <v>29.72</v>
      </c>
      <c r="G268" s="176">
        <v>171.244</v>
      </c>
      <c r="H268" s="176">
        <v>0.306</v>
      </c>
      <c r="I268" s="176"/>
      <c r="J268" s="176"/>
      <c r="K268" s="176">
        <v>1.445</v>
      </c>
      <c r="L268" s="176">
        <v>52.36</v>
      </c>
      <c r="M268" s="176">
        <v>57.535</v>
      </c>
      <c r="N268" s="176">
        <v>22.45</v>
      </c>
      <c r="O268" s="176">
        <v>0.964</v>
      </c>
    </row>
    <row r="269" spans="1:15" s="116" customFormat="1" ht="15">
      <c r="A269" s="192">
        <v>0</v>
      </c>
      <c r="B269" s="175" t="s">
        <v>163</v>
      </c>
      <c r="C269" s="175">
        <v>200</v>
      </c>
      <c r="D269" s="176">
        <v>1</v>
      </c>
      <c r="E269" s="176">
        <v>0.2</v>
      </c>
      <c r="F269" s="176">
        <v>20.2</v>
      </c>
      <c r="G269" s="176">
        <v>92</v>
      </c>
      <c r="H269" s="176">
        <v>0.02</v>
      </c>
      <c r="I269" s="176">
        <v>40</v>
      </c>
      <c r="J269" s="176"/>
      <c r="K269" s="176">
        <v>0.2</v>
      </c>
      <c r="L269" s="176">
        <v>14</v>
      </c>
      <c r="M269" s="176">
        <v>14</v>
      </c>
      <c r="N269" s="176">
        <v>8</v>
      </c>
      <c r="O269" s="176">
        <v>2.8</v>
      </c>
    </row>
    <row r="270" spans="1:15" s="116" customFormat="1" ht="15">
      <c r="A270" s="192"/>
      <c r="B270" s="175" t="s">
        <v>168</v>
      </c>
      <c r="C270" s="175">
        <v>15</v>
      </c>
      <c r="D270" s="176">
        <v>0.015</v>
      </c>
      <c r="E270" s="176"/>
      <c r="F270" s="176">
        <v>11.91</v>
      </c>
      <c r="G270" s="176">
        <v>48.15</v>
      </c>
      <c r="H270" s="176"/>
      <c r="I270" s="176"/>
      <c r="J270" s="176"/>
      <c r="K270" s="176"/>
      <c r="L270" s="176">
        <v>0.6</v>
      </c>
      <c r="M270" s="176">
        <v>0.15</v>
      </c>
      <c r="N270" s="176">
        <v>0.3</v>
      </c>
      <c r="O270" s="176">
        <v>0.06</v>
      </c>
    </row>
    <row r="271" spans="1:15" s="116" customFormat="1" ht="30.75">
      <c r="A271" s="192" t="s">
        <v>199</v>
      </c>
      <c r="B271" s="175"/>
      <c r="C271" s="175">
        <v>265</v>
      </c>
      <c r="D271" s="176">
        <v>5.307</v>
      </c>
      <c r="E271" s="176">
        <v>4.129</v>
      </c>
      <c r="F271" s="176">
        <v>61.83</v>
      </c>
      <c r="G271" s="176">
        <v>311.394</v>
      </c>
      <c r="H271" s="176">
        <v>0.326</v>
      </c>
      <c r="I271" s="176">
        <v>40</v>
      </c>
      <c r="J271" s="176"/>
      <c r="K271" s="176">
        <v>1.645</v>
      </c>
      <c r="L271" s="176">
        <v>66.96</v>
      </c>
      <c r="M271" s="176">
        <v>71.685</v>
      </c>
      <c r="N271" s="176">
        <v>30.75</v>
      </c>
      <c r="O271" s="176">
        <v>3.824</v>
      </c>
    </row>
    <row r="272" spans="1:15" s="116" customFormat="1" ht="15">
      <c r="A272" s="192" t="s">
        <v>8</v>
      </c>
      <c r="B272" s="175"/>
      <c r="C272" s="175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1:15" s="116" customFormat="1" ht="15">
      <c r="A273" s="192" t="s">
        <v>280</v>
      </c>
      <c r="B273" s="175" t="s">
        <v>126</v>
      </c>
      <c r="C273" s="175">
        <v>250</v>
      </c>
      <c r="D273" s="176">
        <v>1.847</v>
      </c>
      <c r="E273" s="176">
        <v>5.259</v>
      </c>
      <c r="F273" s="176">
        <v>11.055</v>
      </c>
      <c r="G273" s="176">
        <v>99.455</v>
      </c>
      <c r="H273" s="176">
        <v>0.085</v>
      </c>
      <c r="I273" s="176">
        <v>21.2</v>
      </c>
      <c r="J273" s="176">
        <v>203.5</v>
      </c>
      <c r="K273" s="176">
        <v>2.344</v>
      </c>
      <c r="L273" s="176">
        <v>25.48</v>
      </c>
      <c r="M273" s="176">
        <v>51.69</v>
      </c>
      <c r="N273" s="176">
        <v>21.59</v>
      </c>
      <c r="O273" s="176">
        <v>0.798</v>
      </c>
    </row>
    <row r="274" spans="1:15" s="116" customFormat="1" ht="15">
      <c r="A274" s="192" t="s">
        <v>312</v>
      </c>
      <c r="B274" s="175" t="s">
        <v>298</v>
      </c>
      <c r="C274" s="175">
        <v>90</v>
      </c>
      <c r="D274" s="176">
        <v>18.035</v>
      </c>
      <c r="E274" s="176">
        <v>28.396</v>
      </c>
      <c r="F274" s="176">
        <v>9.537</v>
      </c>
      <c r="G274" s="176">
        <v>365.852</v>
      </c>
      <c r="H274" s="176">
        <v>0.084</v>
      </c>
      <c r="I274" s="176"/>
      <c r="J274" s="176">
        <v>28.5</v>
      </c>
      <c r="K274" s="176">
        <v>8.132</v>
      </c>
      <c r="L274" s="176">
        <v>20.378</v>
      </c>
      <c r="M274" s="176">
        <v>178.084</v>
      </c>
      <c r="N274" s="176">
        <v>24.872</v>
      </c>
      <c r="O274" s="176">
        <v>2.769</v>
      </c>
    </row>
    <row r="275" spans="1:15" s="116" customFormat="1" ht="15">
      <c r="A275" s="192"/>
      <c r="B275" s="175" t="s">
        <v>299</v>
      </c>
      <c r="C275" s="175">
        <v>155</v>
      </c>
      <c r="D275" s="176">
        <v>4.125</v>
      </c>
      <c r="E275" s="176">
        <v>5.445</v>
      </c>
      <c r="F275" s="176">
        <v>25.688</v>
      </c>
      <c r="G275" s="176">
        <v>168.255</v>
      </c>
      <c r="H275" s="176">
        <v>0.113</v>
      </c>
      <c r="I275" s="176"/>
      <c r="J275" s="176"/>
      <c r="K275" s="176">
        <v>2.838</v>
      </c>
      <c r="L275" s="176">
        <v>16.122</v>
      </c>
      <c r="M275" s="176">
        <v>103.829</v>
      </c>
      <c r="N275" s="176">
        <v>22.567</v>
      </c>
      <c r="O275" s="176">
        <v>1.771</v>
      </c>
    </row>
    <row r="276" spans="1:15" s="116" customFormat="1" ht="15">
      <c r="A276" s="192" t="s">
        <v>309</v>
      </c>
      <c r="B276" s="175" t="s">
        <v>266</v>
      </c>
      <c r="C276" s="175">
        <v>200</v>
      </c>
      <c r="D276" s="176">
        <v>0.209</v>
      </c>
      <c r="E276" s="176">
        <v>0.04</v>
      </c>
      <c r="F276" s="176">
        <v>19.318</v>
      </c>
      <c r="G276" s="176">
        <v>75.67</v>
      </c>
      <c r="H276" s="176">
        <v>0.006</v>
      </c>
      <c r="I276" s="176">
        <v>40</v>
      </c>
      <c r="J276" s="176"/>
      <c r="K276" s="176">
        <v>0.144</v>
      </c>
      <c r="L276" s="176">
        <v>10.8</v>
      </c>
      <c r="M276" s="176">
        <v>13.53</v>
      </c>
      <c r="N276" s="176">
        <v>6.2</v>
      </c>
      <c r="O276" s="176">
        <v>0.29</v>
      </c>
    </row>
    <row r="277" spans="1:15" s="116" customFormat="1" ht="15">
      <c r="A277" s="192">
        <v>0</v>
      </c>
      <c r="B277" s="175" t="s">
        <v>6</v>
      </c>
      <c r="C277" s="175">
        <v>60</v>
      </c>
      <c r="D277" s="176">
        <v>4.74</v>
      </c>
      <c r="E277" s="176">
        <v>0.6</v>
      </c>
      <c r="F277" s="176">
        <v>28.98</v>
      </c>
      <c r="G277" s="176">
        <v>141</v>
      </c>
      <c r="H277" s="176">
        <v>0.096</v>
      </c>
      <c r="I277" s="176"/>
      <c r="J277" s="176"/>
      <c r="K277" s="176">
        <v>0.78</v>
      </c>
      <c r="L277" s="176">
        <v>13.8</v>
      </c>
      <c r="M277" s="176">
        <v>52.2</v>
      </c>
      <c r="N277" s="176">
        <v>19.8</v>
      </c>
      <c r="O277" s="176">
        <v>1.2</v>
      </c>
    </row>
    <row r="278" spans="1:15" s="116" customFormat="1" ht="15">
      <c r="A278" s="192"/>
      <c r="B278" s="175" t="s">
        <v>19</v>
      </c>
      <c r="C278" s="175">
        <v>20</v>
      </c>
      <c r="D278" s="176">
        <v>1.32</v>
      </c>
      <c r="E278" s="176">
        <v>0.24</v>
      </c>
      <c r="F278" s="176">
        <v>6.84</v>
      </c>
      <c r="G278" s="176">
        <v>34.8</v>
      </c>
      <c r="H278" s="176">
        <v>0.04</v>
      </c>
      <c r="I278" s="176"/>
      <c r="J278" s="176">
        <v>1.2</v>
      </c>
      <c r="K278" s="176">
        <v>0.44</v>
      </c>
      <c r="L278" s="176">
        <v>7</v>
      </c>
      <c r="M278" s="176">
        <v>31.6</v>
      </c>
      <c r="N278" s="176">
        <v>9.4</v>
      </c>
      <c r="O278" s="176">
        <v>0.78</v>
      </c>
    </row>
    <row r="279" spans="1:15" s="116" customFormat="1" ht="15">
      <c r="A279" s="192" t="s">
        <v>20</v>
      </c>
      <c r="B279" s="175"/>
      <c r="C279" s="175">
        <v>755</v>
      </c>
      <c r="D279" s="176">
        <v>28.696</v>
      </c>
      <c r="E279" s="176">
        <v>39.78</v>
      </c>
      <c r="F279" s="176">
        <v>91.758</v>
      </c>
      <c r="G279" s="176">
        <v>838.032</v>
      </c>
      <c r="H279" s="176">
        <v>0.391</v>
      </c>
      <c r="I279" s="176">
        <v>61.2</v>
      </c>
      <c r="J279" s="176">
        <v>233.2</v>
      </c>
      <c r="K279" s="176">
        <v>14.418</v>
      </c>
      <c r="L279" s="176">
        <v>88.981</v>
      </c>
      <c r="M279" s="176">
        <v>413.532</v>
      </c>
      <c r="N279" s="176">
        <v>97.829</v>
      </c>
      <c r="O279" s="176">
        <v>7.208</v>
      </c>
    </row>
    <row r="280" spans="1:15" s="116" customFormat="1" ht="15">
      <c r="A280" s="192" t="s">
        <v>43</v>
      </c>
      <c r="B280" s="175"/>
      <c r="C280" s="175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116" customFormat="1" ht="15">
      <c r="A281" s="192" t="s">
        <v>247</v>
      </c>
      <c r="B281" s="175" t="s">
        <v>248</v>
      </c>
      <c r="C281" s="175">
        <v>50</v>
      </c>
      <c r="D281" s="176">
        <v>4.292</v>
      </c>
      <c r="E281" s="176">
        <v>3.929</v>
      </c>
      <c r="F281" s="176">
        <v>29.72</v>
      </c>
      <c r="G281" s="176">
        <v>171.244</v>
      </c>
      <c r="H281" s="176">
        <v>0.306</v>
      </c>
      <c r="I281" s="176"/>
      <c r="J281" s="176"/>
      <c r="K281" s="176">
        <v>1.445</v>
      </c>
      <c r="L281" s="176">
        <v>52.36</v>
      </c>
      <c r="M281" s="176">
        <v>57.535</v>
      </c>
      <c r="N281" s="176">
        <v>22.45</v>
      </c>
      <c r="O281" s="176">
        <v>0.964</v>
      </c>
    </row>
    <row r="282" spans="1:15" s="116" customFormat="1" ht="15">
      <c r="A282" s="192">
        <v>0</v>
      </c>
      <c r="B282" s="175" t="s">
        <v>163</v>
      </c>
      <c r="C282" s="175">
        <v>200</v>
      </c>
      <c r="D282" s="176">
        <v>1</v>
      </c>
      <c r="E282" s="176">
        <v>0.2</v>
      </c>
      <c r="F282" s="176">
        <v>20.2</v>
      </c>
      <c r="G282" s="176">
        <v>92</v>
      </c>
      <c r="H282" s="176">
        <v>0.02</v>
      </c>
      <c r="I282" s="176">
        <v>40</v>
      </c>
      <c r="J282" s="176"/>
      <c r="K282" s="176">
        <v>0.2</v>
      </c>
      <c r="L282" s="176">
        <v>14</v>
      </c>
      <c r="M282" s="176">
        <v>14</v>
      </c>
      <c r="N282" s="176">
        <v>8</v>
      </c>
      <c r="O282" s="176">
        <v>2.8</v>
      </c>
    </row>
    <row r="283" spans="1:15" s="116" customFormat="1" ht="15">
      <c r="A283" s="192"/>
      <c r="B283" s="175" t="s">
        <v>168</v>
      </c>
      <c r="C283" s="175">
        <v>15</v>
      </c>
      <c r="D283" s="176">
        <v>0.015</v>
      </c>
      <c r="E283" s="176"/>
      <c r="F283" s="176">
        <v>11.91</v>
      </c>
      <c r="G283" s="176">
        <v>48.15</v>
      </c>
      <c r="H283" s="176"/>
      <c r="I283" s="176"/>
      <c r="J283" s="176"/>
      <c r="K283" s="176"/>
      <c r="L283" s="176">
        <v>0.6</v>
      </c>
      <c r="M283" s="176">
        <v>0.15</v>
      </c>
      <c r="N283" s="176">
        <v>0.3</v>
      </c>
      <c r="O283" s="176">
        <v>0.06</v>
      </c>
    </row>
    <row r="284" spans="1:15" s="116" customFormat="1" ht="30.75">
      <c r="A284" s="192" t="s">
        <v>44</v>
      </c>
      <c r="B284" s="175"/>
      <c r="C284" s="175">
        <f>SUM(C281:C283)</f>
        <v>265</v>
      </c>
      <c r="D284" s="176">
        <f aca="true" t="shared" si="25" ref="D284:O284">SUM(D281:D283)</f>
        <v>5.3069999999999995</v>
      </c>
      <c r="E284" s="176">
        <f t="shared" si="25"/>
        <v>4.129</v>
      </c>
      <c r="F284" s="176">
        <f t="shared" si="25"/>
        <v>61.83</v>
      </c>
      <c r="G284" s="176">
        <f t="shared" si="25"/>
        <v>311.394</v>
      </c>
      <c r="H284" s="176">
        <f t="shared" si="25"/>
        <v>0.326</v>
      </c>
      <c r="I284" s="176">
        <f t="shared" si="25"/>
        <v>40</v>
      </c>
      <c r="J284" s="176">
        <f t="shared" si="25"/>
        <v>0</v>
      </c>
      <c r="K284" s="176">
        <f t="shared" si="25"/>
        <v>1.645</v>
      </c>
      <c r="L284" s="176">
        <f t="shared" si="25"/>
        <v>66.96</v>
      </c>
      <c r="M284" s="176">
        <f t="shared" si="25"/>
        <v>71.685</v>
      </c>
      <c r="N284" s="176">
        <f t="shared" si="25"/>
        <v>30.75</v>
      </c>
      <c r="O284" s="176">
        <f t="shared" si="25"/>
        <v>3.824</v>
      </c>
    </row>
    <row r="285" spans="1:15" s="116" customFormat="1" ht="30.75">
      <c r="A285" s="192" t="s">
        <v>208</v>
      </c>
      <c r="B285" s="175"/>
      <c r="C285" s="175">
        <f>C284+C279+C271+C266</f>
        <v>1975</v>
      </c>
      <c r="D285" s="176">
        <f aca="true" t="shared" si="26" ref="D285:O285">D284+D279+D271+D266</f>
        <v>76.491</v>
      </c>
      <c r="E285" s="176">
        <f t="shared" si="26"/>
        <v>68.701</v>
      </c>
      <c r="F285" s="176">
        <f t="shared" si="26"/>
        <v>291.535</v>
      </c>
      <c r="G285" s="176">
        <f t="shared" si="26"/>
        <v>2105.79</v>
      </c>
      <c r="H285" s="176">
        <f t="shared" si="26"/>
        <v>1.4980000000000002</v>
      </c>
      <c r="I285" s="176">
        <f t="shared" si="26"/>
        <v>181.04999999999998</v>
      </c>
      <c r="J285" s="176">
        <f t="shared" si="26"/>
        <v>1111.7</v>
      </c>
      <c r="K285" s="176">
        <f t="shared" si="26"/>
        <v>23.392</v>
      </c>
      <c r="L285" s="176">
        <f t="shared" si="26"/>
        <v>324.6379999999999</v>
      </c>
      <c r="M285" s="176">
        <f t="shared" si="26"/>
        <v>951.847</v>
      </c>
      <c r="N285" s="176">
        <f t="shared" si="26"/>
        <v>271.658</v>
      </c>
      <c r="O285" s="176">
        <f t="shared" si="26"/>
        <v>24.054000000000002</v>
      </c>
    </row>
    <row r="286" spans="1:15" s="116" customFormat="1" ht="30.75">
      <c r="A286" s="192" t="s">
        <v>22</v>
      </c>
      <c r="B286" s="175"/>
      <c r="C286" s="175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1:15" s="116" customFormat="1" ht="15">
      <c r="A287" s="192" t="s">
        <v>33</v>
      </c>
      <c r="B287" s="175" t="s">
        <v>32</v>
      </c>
      <c r="C287" s="175" t="s">
        <v>0</v>
      </c>
      <c r="D287" s="176" t="s">
        <v>1</v>
      </c>
      <c r="E287" s="176"/>
      <c r="F287" s="176"/>
      <c r="G287" s="176" t="s">
        <v>31</v>
      </c>
      <c r="H287" s="176" t="s">
        <v>9</v>
      </c>
      <c r="I287" s="176"/>
      <c r="J287" s="176"/>
      <c r="K287" s="176"/>
      <c r="L287" s="176" t="s">
        <v>10</v>
      </c>
      <c r="M287" s="176"/>
      <c r="N287" s="176"/>
      <c r="O287" s="176"/>
    </row>
    <row r="288" spans="1:15" s="116" customFormat="1" ht="15">
      <c r="A288" s="192"/>
      <c r="B288" s="175"/>
      <c r="C288" s="175"/>
      <c r="D288" s="176" t="s">
        <v>2</v>
      </c>
      <c r="E288" s="176" t="s">
        <v>3</v>
      </c>
      <c r="F288" s="176" t="s">
        <v>4</v>
      </c>
      <c r="G288" s="176"/>
      <c r="H288" s="176" t="s">
        <v>11</v>
      </c>
      <c r="I288" s="176" t="s">
        <v>12</v>
      </c>
      <c r="J288" s="176" t="s">
        <v>13</v>
      </c>
      <c r="K288" s="176" t="s">
        <v>14</v>
      </c>
      <c r="L288" s="176" t="s">
        <v>15</v>
      </c>
      <c r="M288" s="176" t="s">
        <v>16</v>
      </c>
      <c r="N288" s="176" t="s">
        <v>17</v>
      </c>
      <c r="O288" s="176" t="s">
        <v>18</v>
      </c>
    </row>
    <row r="289" spans="1:15" s="116" customFormat="1" ht="15">
      <c r="A289" s="192" t="s">
        <v>21</v>
      </c>
      <c r="B289" s="175"/>
      <c r="C289" s="175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1:15" s="116" customFormat="1" ht="15">
      <c r="A290" s="192" t="s">
        <v>334</v>
      </c>
      <c r="B290" s="175" t="s">
        <v>335</v>
      </c>
      <c r="C290" s="175">
        <v>70</v>
      </c>
      <c r="D290" s="176">
        <v>0.469</v>
      </c>
      <c r="E290" s="176">
        <v>3.064</v>
      </c>
      <c r="F290" s="176">
        <v>1.273</v>
      </c>
      <c r="G290" s="176">
        <v>34.343</v>
      </c>
      <c r="H290" s="176">
        <v>0.02</v>
      </c>
      <c r="I290" s="176">
        <v>4.69</v>
      </c>
      <c r="J290" s="176"/>
      <c r="K290" s="176">
        <v>1.387</v>
      </c>
      <c r="L290" s="176">
        <v>11.39</v>
      </c>
      <c r="M290" s="176">
        <v>20.16</v>
      </c>
      <c r="N290" s="176">
        <v>9.38</v>
      </c>
      <c r="O290" s="176">
        <v>0.335</v>
      </c>
    </row>
    <row r="291" spans="1:15" s="116" customFormat="1" ht="15">
      <c r="A291" s="192" t="s">
        <v>324</v>
      </c>
      <c r="B291" s="175" t="s">
        <v>300</v>
      </c>
      <c r="C291" s="175">
        <v>65</v>
      </c>
      <c r="D291" s="176">
        <v>9.766</v>
      </c>
      <c r="E291" s="176">
        <v>8.827</v>
      </c>
      <c r="F291" s="176">
        <v>4.83</v>
      </c>
      <c r="G291" s="176">
        <v>138.091</v>
      </c>
      <c r="H291" s="176">
        <v>0.059</v>
      </c>
      <c r="I291" s="176">
        <v>0.96</v>
      </c>
      <c r="J291" s="176">
        <v>33.6</v>
      </c>
      <c r="K291" s="176">
        <v>0.714</v>
      </c>
      <c r="L291" s="176">
        <v>9.02</v>
      </c>
      <c r="M291" s="176">
        <v>85.52</v>
      </c>
      <c r="N291" s="176">
        <v>12.42</v>
      </c>
      <c r="O291" s="176">
        <v>0.968</v>
      </c>
    </row>
    <row r="292" spans="1:15" s="116" customFormat="1" ht="15">
      <c r="A292" s="192" t="s">
        <v>263</v>
      </c>
      <c r="B292" s="175" t="s">
        <v>264</v>
      </c>
      <c r="C292" s="175">
        <v>50</v>
      </c>
      <c r="D292" s="176">
        <v>0.718</v>
      </c>
      <c r="E292" s="176">
        <v>1.813</v>
      </c>
      <c r="F292" s="176">
        <v>4.651</v>
      </c>
      <c r="G292" s="176">
        <v>38.064</v>
      </c>
      <c r="H292" s="176">
        <v>0.044</v>
      </c>
      <c r="I292" s="176">
        <v>1.982</v>
      </c>
      <c r="J292" s="176">
        <v>37.36</v>
      </c>
      <c r="K292" s="176">
        <v>0.887</v>
      </c>
      <c r="L292" s="176">
        <v>2.744</v>
      </c>
      <c r="M292" s="176">
        <v>8.662</v>
      </c>
      <c r="N292" s="176">
        <v>3.59</v>
      </c>
      <c r="O292" s="176">
        <v>0.171</v>
      </c>
    </row>
    <row r="293" spans="1:15" s="116" customFormat="1" ht="15">
      <c r="A293" s="192" t="s">
        <v>302</v>
      </c>
      <c r="B293" s="175" t="s">
        <v>303</v>
      </c>
      <c r="C293" s="175">
        <v>150</v>
      </c>
      <c r="D293" s="176">
        <v>5.83</v>
      </c>
      <c r="E293" s="176">
        <v>4.186</v>
      </c>
      <c r="F293" s="176">
        <v>37.365</v>
      </c>
      <c r="G293" s="176">
        <v>210.609</v>
      </c>
      <c r="H293" s="176">
        <v>0.09</v>
      </c>
      <c r="I293" s="176"/>
      <c r="J293" s="176"/>
      <c r="K293" s="176">
        <v>2.335</v>
      </c>
      <c r="L293" s="176">
        <v>11.174</v>
      </c>
      <c r="M293" s="176">
        <v>46.405</v>
      </c>
      <c r="N293" s="176">
        <v>8.546</v>
      </c>
      <c r="O293" s="176">
        <v>0.857</v>
      </c>
    </row>
    <row r="294" spans="1:15" s="116" customFormat="1" ht="15">
      <c r="A294" s="192" t="s">
        <v>170</v>
      </c>
      <c r="B294" s="175" t="s">
        <v>49</v>
      </c>
      <c r="C294" s="175">
        <v>200</v>
      </c>
      <c r="D294" s="176"/>
      <c r="E294" s="176"/>
      <c r="F294" s="176">
        <v>9.983</v>
      </c>
      <c r="G294" s="176">
        <v>39.912</v>
      </c>
      <c r="H294" s="176">
        <v>0.001</v>
      </c>
      <c r="I294" s="176">
        <v>0.1</v>
      </c>
      <c r="J294" s="176"/>
      <c r="K294" s="176"/>
      <c r="L294" s="176">
        <v>4.95</v>
      </c>
      <c r="M294" s="176">
        <v>8.24</v>
      </c>
      <c r="N294" s="176">
        <v>4.4</v>
      </c>
      <c r="O294" s="176">
        <v>0.85</v>
      </c>
    </row>
    <row r="295" spans="1:15" s="116" customFormat="1" ht="15">
      <c r="A295" s="192">
        <v>0</v>
      </c>
      <c r="B295" s="175" t="s">
        <v>50</v>
      </c>
      <c r="C295" s="175">
        <v>120</v>
      </c>
      <c r="D295" s="176">
        <v>0.48</v>
      </c>
      <c r="E295" s="176">
        <v>0.48</v>
      </c>
      <c r="F295" s="176">
        <v>11.76</v>
      </c>
      <c r="G295" s="176">
        <v>56.4</v>
      </c>
      <c r="H295" s="176">
        <v>0.036</v>
      </c>
      <c r="I295" s="176">
        <v>12</v>
      </c>
      <c r="J295" s="176">
        <v>6</v>
      </c>
      <c r="K295" s="176">
        <v>0.24</v>
      </c>
      <c r="L295" s="176">
        <v>19.2</v>
      </c>
      <c r="M295" s="176">
        <v>13.2</v>
      </c>
      <c r="N295" s="176">
        <v>10.8</v>
      </c>
      <c r="O295" s="176">
        <v>2.64</v>
      </c>
    </row>
    <row r="296" spans="1:15" s="116" customFormat="1" ht="15">
      <c r="A296" s="192"/>
      <c r="B296" s="175" t="s">
        <v>6</v>
      </c>
      <c r="C296" s="175">
        <v>40</v>
      </c>
      <c r="D296" s="176">
        <v>3.16</v>
      </c>
      <c r="E296" s="176">
        <v>0.4</v>
      </c>
      <c r="F296" s="176">
        <v>19.32</v>
      </c>
      <c r="G296" s="176">
        <v>94</v>
      </c>
      <c r="H296" s="176">
        <v>0.064</v>
      </c>
      <c r="I296" s="176"/>
      <c r="J296" s="176"/>
      <c r="K296" s="176">
        <v>0.52</v>
      </c>
      <c r="L296" s="176">
        <v>9.2</v>
      </c>
      <c r="M296" s="176">
        <v>34.8</v>
      </c>
      <c r="N296" s="176">
        <v>13.2</v>
      </c>
      <c r="O296" s="176">
        <v>0.8</v>
      </c>
    </row>
    <row r="297" spans="1:15" s="115" customFormat="1" ht="15">
      <c r="A297" s="192"/>
      <c r="B297" s="175" t="s">
        <v>19</v>
      </c>
      <c r="C297" s="175">
        <v>25</v>
      </c>
      <c r="D297" s="176">
        <v>1.65</v>
      </c>
      <c r="E297" s="176">
        <v>0.3</v>
      </c>
      <c r="F297" s="176">
        <v>8.55</v>
      </c>
      <c r="G297" s="176">
        <v>43.5</v>
      </c>
      <c r="H297" s="176">
        <v>0.05</v>
      </c>
      <c r="I297" s="176"/>
      <c r="J297" s="176">
        <v>1.5</v>
      </c>
      <c r="K297" s="176">
        <v>0.55</v>
      </c>
      <c r="L297" s="176">
        <v>8.75</v>
      </c>
      <c r="M297" s="176">
        <v>39.5</v>
      </c>
      <c r="N297" s="176">
        <v>11.75</v>
      </c>
      <c r="O297" s="176">
        <v>0.975</v>
      </c>
    </row>
    <row r="298" spans="1:15" s="116" customFormat="1" ht="30.75">
      <c r="A298" s="192" t="s">
        <v>197</v>
      </c>
      <c r="B298" s="175"/>
      <c r="C298" s="175">
        <f>SUM(C290:C297)</f>
        <v>720</v>
      </c>
      <c r="D298" s="176">
        <f aca="true" t="shared" si="27" ref="D298:O298">SUM(D290:D297)</f>
        <v>22.073</v>
      </c>
      <c r="E298" s="176">
        <f t="shared" si="27"/>
        <v>19.07</v>
      </c>
      <c r="F298" s="176">
        <f t="shared" si="27"/>
        <v>97.73200000000001</v>
      </c>
      <c r="G298" s="176">
        <f t="shared" si="27"/>
        <v>654.919</v>
      </c>
      <c r="H298" s="176">
        <f t="shared" si="27"/>
        <v>0.364</v>
      </c>
      <c r="I298" s="176">
        <f t="shared" si="27"/>
        <v>19.732</v>
      </c>
      <c r="J298" s="176">
        <f t="shared" si="27"/>
        <v>78.46000000000001</v>
      </c>
      <c r="K298" s="176">
        <f t="shared" si="27"/>
        <v>6.633</v>
      </c>
      <c r="L298" s="176">
        <f t="shared" si="27"/>
        <v>76.42800000000001</v>
      </c>
      <c r="M298" s="176">
        <f t="shared" si="27"/>
        <v>256.487</v>
      </c>
      <c r="N298" s="176">
        <f t="shared" si="27"/>
        <v>74.086</v>
      </c>
      <c r="O298" s="176">
        <f t="shared" si="27"/>
        <v>7.595999999999999</v>
      </c>
    </row>
    <row r="299" spans="1:15" s="116" customFormat="1" ht="15">
      <c r="A299" s="192" t="s">
        <v>198</v>
      </c>
      <c r="B299" s="175"/>
      <c r="C299" s="175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0" spans="1:15" s="116" customFormat="1" ht="15">
      <c r="A300" s="192" t="s">
        <v>239</v>
      </c>
      <c r="B300" s="175" t="s">
        <v>240</v>
      </c>
      <c r="C300" s="175">
        <v>50</v>
      </c>
      <c r="D300" s="176">
        <v>4.474</v>
      </c>
      <c r="E300" s="176">
        <v>8.168</v>
      </c>
      <c r="F300" s="176">
        <v>23.894</v>
      </c>
      <c r="G300" s="176">
        <v>186.877</v>
      </c>
      <c r="H300" s="176">
        <v>0.221</v>
      </c>
      <c r="I300" s="176"/>
      <c r="J300" s="176">
        <v>5</v>
      </c>
      <c r="K300" s="176">
        <v>2.439</v>
      </c>
      <c r="L300" s="176">
        <v>123.575</v>
      </c>
      <c r="M300" s="176">
        <v>92.986</v>
      </c>
      <c r="N300" s="176">
        <v>35.861</v>
      </c>
      <c r="O300" s="176">
        <v>1.112</v>
      </c>
    </row>
    <row r="301" spans="1:15" s="116" customFormat="1" ht="15">
      <c r="A301" s="192">
        <v>0</v>
      </c>
      <c r="B301" s="175" t="s">
        <v>163</v>
      </c>
      <c r="C301" s="175">
        <v>200</v>
      </c>
      <c r="D301" s="176">
        <v>1</v>
      </c>
      <c r="E301" s="176">
        <v>0.2</v>
      </c>
      <c r="F301" s="176">
        <v>20.2</v>
      </c>
      <c r="G301" s="176">
        <v>92</v>
      </c>
      <c r="H301" s="176">
        <v>0.02</v>
      </c>
      <c r="I301" s="176">
        <v>40</v>
      </c>
      <c r="J301" s="176"/>
      <c r="K301" s="176">
        <v>0.2</v>
      </c>
      <c r="L301" s="176">
        <v>14</v>
      </c>
      <c r="M301" s="176">
        <v>14</v>
      </c>
      <c r="N301" s="176">
        <v>8</v>
      </c>
      <c r="O301" s="176">
        <v>2.8</v>
      </c>
    </row>
    <row r="302" spans="1:15" s="116" customFormat="1" ht="15">
      <c r="A302" s="192"/>
      <c r="B302" s="175" t="s">
        <v>42</v>
      </c>
      <c r="C302" s="175">
        <v>15</v>
      </c>
      <c r="D302" s="176">
        <v>0.075</v>
      </c>
      <c r="E302" s="176"/>
      <c r="F302" s="176">
        <v>12</v>
      </c>
      <c r="G302" s="176">
        <v>48.6</v>
      </c>
      <c r="H302" s="176"/>
      <c r="I302" s="176"/>
      <c r="J302" s="176"/>
      <c r="K302" s="176"/>
      <c r="L302" s="176">
        <v>3.15</v>
      </c>
      <c r="M302" s="176">
        <v>1.65</v>
      </c>
      <c r="N302" s="176">
        <v>1.05</v>
      </c>
      <c r="O302" s="176">
        <v>0.24</v>
      </c>
    </row>
    <row r="303" spans="1:15" s="116" customFormat="1" ht="30.75">
      <c r="A303" s="192" t="s">
        <v>199</v>
      </c>
      <c r="B303" s="175"/>
      <c r="C303" s="175">
        <v>265</v>
      </c>
      <c r="D303" s="176">
        <v>5.549</v>
      </c>
      <c r="E303" s="176">
        <v>8.368</v>
      </c>
      <c r="F303" s="176">
        <v>56.094</v>
      </c>
      <c r="G303" s="176">
        <v>327.477</v>
      </c>
      <c r="H303" s="176">
        <v>0.241</v>
      </c>
      <c r="I303" s="176">
        <v>40</v>
      </c>
      <c r="J303" s="176">
        <v>5</v>
      </c>
      <c r="K303" s="176">
        <v>2.639</v>
      </c>
      <c r="L303" s="176">
        <v>140.725</v>
      </c>
      <c r="M303" s="176">
        <v>108.636</v>
      </c>
      <c r="N303" s="176">
        <v>44.911</v>
      </c>
      <c r="O303" s="176">
        <v>4.152</v>
      </c>
    </row>
    <row r="304" spans="1:15" s="116" customFormat="1" ht="15">
      <c r="A304" s="192" t="s">
        <v>8</v>
      </c>
      <c r="B304" s="175"/>
      <c r="C304" s="175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</row>
    <row r="305" spans="1:15" s="116" customFormat="1" ht="15">
      <c r="A305" s="192" t="s">
        <v>304</v>
      </c>
      <c r="B305" s="175" t="s">
        <v>305</v>
      </c>
      <c r="C305" s="175">
        <v>250</v>
      </c>
      <c r="D305" s="176">
        <v>1.966</v>
      </c>
      <c r="E305" s="176">
        <v>3.167</v>
      </c>
      <c r="F305" s="176">
        <v>12.556</v>
      </c>
      <c r="G305" s="176">
        <v>87.493</v>
      </c>
      <c r="H305" s="176">
        <v>0.06</v>
      </c>
      <c r="I305" s="176">
        <v>21.65</v>
      </c>
      <c r="J305" s="176">
        <v>200</v>
      </c>
      <c r="K305" s="176">
        <v>1.53</v>
      </c>
      <c r="L305" s="176">
        <v>37.28</v>
      </c>
      <c r="M305" s="176">
        <v>51.87</v>
      </c>
      <c r="N305" s="176">
        <v>25.52</v>
      </c>
      <c r="O305" s="176">
        <v>1.206</v>
      </c>
    </row>
    <row r="306" spans="1:15" s="116" customFormat="1" ht="15">
      <c r="A306" s="192" t="s">
        <v>313</v>
      </c>
      <c r="B306" s="175" t="s">
        <v>306</v>
      </c>
      <c r="C306" s="175">
        <v>250</v>
      </c>
      <c r="D306" s="176">
        <v>30.308</v>
      </c>
      <c r="E306" s="176">
        <v>14.668</v>
      </c>
      <c r="F306" s="176">
        <v>47.438</v>
      </c>
      <c r="G306" s="176">
        <v>444.288</v>
      </c>
      <c r="H306" s="176">
        <v>0.184</v>
      </c>
      <c r="I306" s="176">
        <v>8.27</v>
      </c>
      <c r="J306" s="176">
        <v>328.4</v>
      </c>
      <c r="K306" s="176">
        <v>4.287</v>
      </c>
      <c r="L306" s="176">
        <v>36.781</v>
      </c>
      <c r="M306" s="176">
        <v>303.71</v>
      </c>
      <c r="N306" s="176">
        <v>64.217</v>
      </c>
      <c r="O306" s="176">
        <v>2.604</v>
      </c>
    </row>
    <row r="307" spans="1:15" s="116" customFormat="1" ht="15">
      <c r="A307" s="192" t="s">
        <v>314</v>
      </c>
      <c r="B307" s="175" t="s">
        <v>307</v>
      </c>
      <c r="C307" s="175">
        <v>200</v>
      </c>
      <c r="D307" s="176">
        <v>0.16</v>
      </c>
      <c r="E307" s="176">
        <v>0.16</v>
      </c>
      <c r="F307" s="176">
        <v>13.9</v>
      </c>
      <c r="G307" s="176">
        <v>58.7</v>
      </c>
      <c r="H307" s="176">
        <v>0.012</v>
      </c>
      <c r="I307" s="176">
        <v>4</v>
      </c>
      <c r="J307" s="176">
        <v>2</v>
      </c>
      <c r="K307" s="176">
        <v>0.08</v>
      </c>
      <c r="L307" s="176">
        <v>6.4</v>
      </c>
      <c r="M307" s="176">
        <v>4.4</v>
      </c>
      <c r="N307" s="176">
        <v>3.6</v>
      </c>
      <c r="O307" s="176">
        <v>0.91</v>
      </c>
    </row>
    <row r="308" spans="1:15" s="116" customFormat="1" ht="15">
      <c r="A308" s="192">
        <v>0</v>
      </c>
      <c r="B308" s="175" t="s">
        <v>6</v>
      </c>
      <c r="C308" s="175">
        <v>60</v>
      </c>
      <c r="D308" s="176">
        <v>4.74</v>
      </c>
      <c r="E308" s="176">
        <v>0.6</v>
      </c>
      <c r="F308" s="176">
        <v>28.98</v>
      </c>
      <c r="G308" s="176">
        <v>141</v>
      </c>
      <c r="H308" s="176">
        <v>0.096</v>
      </c>
      <c r="I308" s="176"/>
      <c r="J308" s="176"/>
      <c r="K308" s="176">
        <v>0.78</v>
      </c>
      <c r="L308" s="176">
        <v>13.8</v>
      </c>
      <c r="M308" s="176">
        <v>52.2</v>
      </c>
      <c r="N308" s="176">
        <v>19.8</v>
      </c>
      <c r="O308" s="176">
        <v>1.2</v>
      </c>
    </row>
    <row r="309" spans="1:15" s="116" customFormat="1" ht="15">
      <c r="A309" s="192"/>
      <c r="B309" s="175" t="s">
        <v>19</v>
      </c>
      <c r="C309" s="175">
        <v>20</v>
      </c>
      <c r="D309" s="176">
        <v>1.32</v>
      </c>
      <c r="E309" s="176">
        <v>0.24</v>
      </c>
      <c r="F309" s="176">
        <v>6.84</v>
      </c>
      <c r="G309" s="176">
        <v>34.8</v>
      </c>
      <c r="H309" s="176">
        <v>0.04</v>
      </c>
      <c r="I309" s="176"/>
      <c r="J309" s="176">
        <v>1.2</v>
      </c>
      <c r="K309" s="176">
        <v>0.44</v>
      </c>
      <c r="L309" s="176">
        <v>7</v>
      </c>
      <c r="M309" s="176">
        <v>31.6</v>
      </c>
      <c r="N309" s="176">
        <v>9.4</v>
      </c>
      <c r="O309" s="176">
        <v>0.78</v>
      </c>
    </row>
    <row r="310" spans="1:15" s="116" customFormat="1" ht="15">
      <c r="A310" s="192"/>
      <c r="B310" s="175"/>
      <c r="C310" s="175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</row>
    <row r="311" spans="1:15" s="116" customFormat="1" ht="15">
      <c r="A311" s="192" t="s">
        <v>20</v>
      </c>
      <c r="B311" s="175"/>
      <c r="C311" s="175">
        <f>SUM(C305:C310)</f>
        <v>780</v>
      </c>
      <c r="D311" s="176">
        <f aca="true" t="shared" si="28" ref="D311:O311">SUM(D305:D310)</f>
        <v>38.494</v>
      </c>
      <c r="E311" s="176">
        <f t="shared" si="28"/>
        <v>18.835</v>
      </c>
      <c r="F311" s="176">
        <f t="shared" si="28"/>
        <v>109.71400000000001</v>
      </c>
      <c r="G311" s="176">
        <f t="shared" si="28"/>
        <v>766.281</v>
      </c>
      <c r="H311" s="176">
        <f t="shared" si="28"/>
        <v>0.39199999999999996</v>
      </c>
      <c r="I311" s="176">
        <f t="shared" si="28"/>
        <v>33.92</v>
      </c>
      <c r="J311" s="176">
        <f t="shared" si="28"/>
        <v>531.6</v>
      </c>
      <c r="K311" s="176">
        <f t="shared" si="28"/>
        <v>7.117000000000001</v>
      </c>
      <c r="L311" s="176">
        <f t="shared" si="28"/>
        <v>101.26100000000001</v>
      </c>
      <c r="M311" s="176">
        <f t="shared" si="28"/>
        <v>443.78</v>
      </c>
      <c r="N311" s="176">
        <f t="shared" si="28"/>
        <v>122.53699999999999</v>
      </c>
      <c r="O311" s="176">
        <f t="shared" si="28"/>
        <v>6.7</v>
      </c>
    </row>
    <row r="312" spans="1:15" s="116" customFormat="1" ht="15">
      <c r="A312" s="192" t="s">
        <v>43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">
      <c r="A313" s="192" t="s">
        <v>239</v>
      </c>
      <c r="B313" s="175" t="s">
        <v>240</v>
      </c>
      <c r="C313" s="175">
        <v>50</v>
      </c>
      <c r="D313" s="176">
        <v>4.474</v>
      </c>
      <c r="E313" s="176">
        <v>8.168</v>
      </c>
      <c r="F313" s="176">
        <v>23.894</v>
      </c>
      <c r="G313" s="176">
        <v>186.877</v>
      </c>
      <c r="H313" s="176">
        <v>0.221</v>
      </c>
      <c r="I313" s="176"/>
      <c r="J313" s="176">
        <v>5</v>
      </c>
      <c r="K313" s="176">
        <v>2.439</v>
      </c>
      <c r="L313" s="176">
        <v>123.575</v>
      </c>
      <c r="M313" s="176">
        <v>92.986</v>
      </c>
      <c r="N313" s="176">
        <v>35.861</v>
      </c>
      <c r="O313" s="176">
        <v>1.112</v>
      </c>
    </row>
    <row r="314" spans="1:15" s="116" customFormat="1" ht="15">
      <c r="A314" s="192">
        <v>0</v>
      </c>
      <c r="B314" s="175" t="s">
        <v>163</v>
      </c>
      <c r="C314" s="175">
        <v>200</v>
      </c>
      <c r="D314" s="176">
        <v>1</v>
      </c>
      <c r="E314" s="176">
        <v>0.2</v>
      </c>
      <c r="F314" s="176">
        <v>20.2</v>
      </c>
      <c r="G314" s="176">
        <v>92</v>
      </c>
      <c r="H314" s="176">
        <v>0.02</v>
      </c>
      <c r="I314" s="176">
        <v>40</v>
      </c>
      <c r="J314" s="176"/>
      <c r="K314" s="176">
        <v>0.2</v>
      </c>
      <c r="L314" s="176">
        <v>14</v>
      </c>
      <c r="M314" s="176">
        <v>14</v>
      </c>
      <c r="N314" s="176">
        <v>8</v>
      </c>
      <c r="O314" s="176">
        <v>2.8</v>
      </c>
    </row>
    <row r="315" spans="1:15" s="116" customFormat="1" ht="15">
      <c r="A315" s="192"/>
      <c r="B315" s="175" t="s">
        <v>42</v>
      </c>
      <c r="C315" s="175">
        <v>15</v>
      </c>
      <c r="D315" s="176">
        <v>0.075</v>
      </c>
      <c r="E315" s="176"/>
      <c r="F315" s="176">
        <v>12</v>
      </c>
      <c r="G315" s="176">
        <v>48.6</v>
      </c>
      <c r="H315" s="176"/>
      <c r="I315" s="176"/>
      <c r="J315" s="176"/>
      <c r="K315" s="176"/>
      <c r="L315" s="176">
        <v>3.15</v>
      </c>
      <c r="M315" s="176">
        <v>1.65</v>
      </c>
      <c r="N315" s="176">
        <v>1.05</v>
      </c>
      <c r="O315" s="176">
        <v>0.24</v>
      </c>
    </row>
    <row r="316" spans="1:15" s="116" customFormat="1" ht="30.75">
      <c r="A316" s="192" t="s">
        <v>44</v>
      </c>
      <c r="B316" s="175"/>
      <c r="C316" s="175">
        <f>SUM(C313:C315)</f>
        <v>265</v>
      </c>
      <c r="D316" s="176">
        <f aca="true" t="shared" si="29" ref="D316:O316">SUM(D313:D315)</f>
        <v>5.549</v>
      </c>
      <c r="E316" s="176">
        <f t="shared" si="29"/>
        <v>8.367999999999999</v>
      </c>
      <c r="F316" s="176">
        <f t="shared" si="29"/>
        <v>56.093999999999994</v>
      </c>
      <c r="G316" s="176">
        <f t="shared" si="29"/>
        <v>327.47700000000003</v>
      </c>
      <c r="H316" s="176">
        <f t="shared" si="29"/>
        <v>0.241</v>
      </c>
      <c r="I316" s="176">
        <f t="shared" si="29"/>
        <v>40</v>
      </c>
      <c r="J316" s="176">
        <f t="shared" si="29"/>
        <v>5</v>
      </c>
      <c r="K316" s="176">
        <f t="shared" si="29"/>
        <v>2.6390000000000002</v>
      </c>
      <c r="L316" s="176">
        <f t="shared" si="29"/>
        <v>140.725</v>
      </c>
      <c r="M316" s="176">
        <f t="shared" si="29"/>
        <v>108.63600000000001</v>
      </c>
      <c r="N316" s="176">
        <f t="shared" si="29"/>
        <v>44.910999999999994</v>
      </c>
      <c r="O316" s="176">
        <f t="shared" si="29"/>
        <v>4.152</v>
      </c>
    </row>
    <row r="317" spans="1:15" s="116" customFormat="1" ht="30.75">
      <c r="A317" s="192" t="s">
        <v>209</v>
      </c>
      <c r="B317" s="175"/>
      <c r="C317" s="175">
        <f>C316+C311+C303+C298</f>
        <v>2030</v>
      </c>
      <c r="D317" s="176">
        <f aca="true" t="shared" si="30" ref="D317:O317">D316+D311+D303+D298</f>
        <v>71.66499999999999</v>
      </c>
      <c r="E317" s="176">
        <f t="shared" si="30"/>
        <v>54.641</v>
      </c>
      <c r="F317" s="176">
        <f t="shared" si="30"/>
        <v>319.634</v>
      </c>
      <c r="G317" s="176">
        <f t="shared" si="30"/>
        <v>2076.154</v>
      </c>
      <c r="H317" s="176">
        <f t="shared" si="30"/>
        <v>1.238</v>
      </c>
      <c r="I317" s="176">
        <f t="shared" si="30"/>
        <v>133.652</v>
      </c>
      <c r="J317" s="176">
        <f t="shared" si="30"/>
        <v>620.0600000000001</v>
      </c>
      <c r="K317" s="176">
        <f t="shared" si="30"/>
        <v>19.028</v>
      </c>
      <c r="L317" s="176">
        <f t="shared" si="30"/>
        <v>459.139</v>
      </c>
      <c r="M317" s="176">
        <f t="shared" si="30"/>
        <v>917.539</v>
      </c>
      <c r="N317" s="176">
        <f t="shared" si="30"/>
        <v>286.445</v>
      </c>
      <c r="O317" s="176">
        <f t="shared" si="30"/>
        <v>22.6</v>
      </c>
    </row>
    <row r="318" spans="1:15" s="116" customFormat="1" ht="15">
      <c r="A318" s="193" t="s">
        <v>34</v>
      </c>
      <c r="B318" s="175"/>
      <c r="C318" s="175">
        <f>C317+C285+C257+C224+C191+C160+C129+C98+C65+C34</f>
        <v>20774</v>
      </c>
      <c r="D318" s="176">
        <f aca="true" t="shared" si="31" ref="D318:O318">D317+D285+D257+D224+D191+D160+D129+D98+D65+D34</f>
        <v>666.2710000000001</v>
      </c>
      <c r="E318" s="176">
        <f t="shared" si="31"/>
        <v>573.251</v>
      </c>
      <c r="F318" s="176">
        <f t="shared" si="31"/>
        <v>2965.501</v>
      </c>
      <c r="G318" s="176">
        <f t="shared" si="31"/>
        <v>19899.303</v>
      </c>
      <c r="H318" s="176">
        <f t="shared" si="31"/>
        <v>14.478000000000002</v>
      </c>
      <c r="I318" s="176">
        <f t="shared" si="31"/>
        <v>2093.7200000000003</v>
      </c>
      <c r="J318" s="176">
        <f t="shared" si="31"/>
        <v>8425.550000000001</v>
      </c>
      <c r="K318" s="176">
        <f t="shared" si="31"/>
        <v>191.56899999999996</v>
      </c>
      <c r="L318" s="176">
        <f t="shared" si="31"/>
        <v>4543.507</v>
      </c>
      <c r="M318" s="176">
        <f t="shared" si="31"/>
        <v>9612.029999999999</v>
      </c>
      <c r="N318" s="176">
        <f t="shared" si="31"/>
        <v>3077.3500000000004</v>
      </c>
      <c r="O318" s="176">
        <f t="shared" si="31"/>
        <v>237.902</v>
      </c>
    </row>
    <row r="319" spans="1:15" ht="15">
      <c r="A319" s="194"/>
      <c r="B319" s="177"/>
      <c r="C319" s="173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</row>
    <row r="320" spans="1:15" ht="15">
      <c r="A320" s="194"/>
      <c r="B320" s="177"/>
      <c r="C320" s="173"/>
      <c r="D320" s="172">
        <v>10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</row>
    <row r="321" spans="1:15" s="104" customFormat="1" ht="15">
      <c r="A321" s="246"/>
      <c r="B321" s="247"/>
      <c r="C321" s="248" t="s">
        <v>0</v>
      </c>
      <c r="D321" s="237" t="s">
        <v>1</v>
      </c>
      <c r="E321" s="237"/>
      <c r="F321" s="237"/>
      <c r="G321" s="237" t="s">
        <v>31</v>
      </c>
      <c r="H321" s="237" t="s">
        <v>9</v>
      </c>
      <c r="I321" s="237"/>
      <c r="J321" s="237"/>
      <c r="K321" s="237"/>
      <c r="L321" s="237" t="s">
        <v>10</v>
      </c>
      <c r="M321" s="237"/>
      <c r="N321" s="237"/>
      <c r="O321" s="237"/>
    </row>
    <row r="322" spans="1:15" s="104" customFormat="1" ht="15">
      <c r="A322" s="247"/>
      <c r="B322" s="247"/>
      <c r="C322" s="248"/>
      <c r="D322" s="178" t="s">
        <v>2</v>
      </c>
      <c r="E322" s="178" t="s">
        <v>3</v>
      </c>
      <c r="F322" s="178" t="s">
        <v>4</v>
      </c>
      <c r="G322" s="237"/>
      <c r="H322" s="178" t="s">
        <v>11</v>
      </c>
      <c r="I322" s="178" t="s">
        <v>12</v>
      </c>
      <c r="J322" s="178" t="s">
        <v>13</v>
      </c>
      <c r="K322" s="178" t="s">
        <v>14</v>
      </c>
      <c r="L322" s="178" t="s">
        <v>15</v>
      </c>
      <c r="M322" s="178" t="s">
        <v>16</v>
      </c>
      <c r="N322" s="178" t="s">
        <v>17</v>
      </c>
      <c r="O322" s="178" t="s">
        <v>18</v>
      </c>
    </row>
    <row r="323" spans="1:15" s="104" customFormat="1" ht="15.75">
      <c r="A323" s="235" t="s">
        <v>37</v>
      </c>
      <c r="B323" s="236"/>
      <c r="C323" s="179">
        <f aca="true" t="shared" si="32" ref="C323:O323">C14+C45+C78+C109+C140+C172+C203+C237+C266+C298</f>
        <v>6794</v>
      </c>
      <c r="D323" s="180">
        <f t="shared" si="32"/>
        <v>256.393</v>
      </c>
      <c r="E323" s="180">
        <f t="shared" si="32"/>
        <v>197.864</v>
      </c>
      <c r="F323" s="180">
        <f t="shared" si="32"/>
        <v>807.2179999999998</v>
      </c>
      <c r="G323" s="180">
        <f t="shared" si="32"/>
        <v>6082.245000000001</v>
      </c>
      <c r="H323" s="180">
        <f t="shared" si="32"/>
        <v>3.795</v>
      </c>
      <c r="I323" s="180">
        <f t="shared" si="32"/>
        <v>446.07000000000005</v>
      </c>
      <c r="J323" s="180">
        <f t="shared" si="32"/>
        <v>3209.28</v>
      </c>
      <c r="K323" s="180">
        <f t="shared" si="32"/>
        <v>61.934000000000005</v>
      </c>
      <c r="L323" s="180">
        <f t="shared" si="32"/>
        <v>991.1249999999999</v>
      </c>
      <c r="M323" s="180">
        <f t="shared" si="32"/>
        <v>3378.172</v>
      </c>
      <c r="N323" s="180">
        <f t="shared" si="32"/>
        <v>1036.5729999999999</v>
      </c>
      <c r="O323" s="180">
        <f t="shared" si="32"/>
        <v>81.52600000000001</v>
      </c>
    </row>
    <row r="324" spans="1:15" s="104" customFormat="1" ht="15.75">
      <c r="A324" s="233" t="s">
        <v>38</v>
      </c>
      <c r="B324" s="234"/>
      <c r="C324" s="179">
        <f>C323/D320</f>
        <v>679.4</v>
      </c>
      <c r="D324" s="180">
        <f>D323/$D$320</f>
        <v>25.6393</v>
      </c>
      <c r="E324" s="180">
        <f aca="true" t="shared" si="33" ref="E324:O324">E323/$D$320</f>
        <v>19.7864</v>
      </c>
      <c r="F324" s="180">
        <f t="shared" si="33"/>
        <v>80.72179999999999</v>
      </c>
      <c r="G324" s="180">
        <f t="shared" si="33"/>
        <v>608.2245</v>
      </c>
      <c r="H324" s="180">
        <f t="shared" si="33"/>
        <v>0.3795</v>
      </c>
      <c r="I324" s="180">
        <f t="shared" si="33"/>
        <v>44.607000000000006</v>
      </c>
      <c r="J324" s="180">
        <f t="shared" si="33"/>
        <v>320.928</v>
      </c>
      <c r="K324" s="180">
        <f t="shared" si="33"/>
        <v>6.1934000000000005</v>
      </c>
      <c r="L324" s="180">
        <f t="shared" si="33"/>
        <v>99.11249999999998</v>
      </c>
      <c r="M324" s="180">
        <f t="shared" si="33"/>
        <v>337.8172</v>
      </c>
      <c r="N324" s="180">
        <f t="shared" si="33"/>
        <v>103.65729999999999</v>
      </c>
      <c r="O324" s="180">
        <f t="shared" si="33"/>
        <v>8.152600000000001</v>
      </c>
    </row>
    <row r="325" spans="1:15" s="104" customFormat="1" ht="15.75">
      <c r="A325" s="233" t="s">
        <v>5</v>
      </c>
      <c r="B325" s="234"/>
      <c r="C325" s="181"/>
      <c r="D325" s="182">
        <f>4*D324/$G$324</f>
        <v>0.16861734441805615</v>
      </c>
      <c r="E325" s="182">
        <f>4*E324/$G$324</f>
        <v>0.13012563617545825</v>
      </c>
      <c r="F325" s="182">
        <f>4*F324/$G$324</f>
        <v>0.5308684540001265</v>
      </c>
      <c r="G325" s="183"/>
      <c r="H325" s="184"/>
      <c r="I325" s="184"/>
      <c r="J325" s="184"/>
      <c r="K325" s="184"/>
      <c r="L325" s="184"/>
      <c r="M325" s="184"/>
      <c r="N325" s="184"/>
      <c r="O325" s="184"/>
    </row>
    <row r="326" spans="1:15" s="104" customFormat="1" ht="15.75">
      <c r="A326" s="233" t="s">
        <v>156</v>
      </c>
      <c r="B326" s="234"/>
      <c r="C326" s="181"/>
      <c r="D326" s="185">
        <f>D324/D342</f>
        <v>0.33297792207792204</v>
      </c>
      <c r="E326" s="185">
        <f aca="true" t="shared" si="34" ref="E326:O326">E324/E342</f>
        <v>0.2504607594936709</v>
      </c>
      <c r="F326" s="185">
        <f t="shared" si="34"/>
        <v>0.24096059701492534</v>
      </c>
      <c r="G326" s="185">
        <f t="shared" si="34"/>
        <v>0.2588189361702128</v>
      </c>
      <c r="H326" s="185">
        <f t="shared" si="34"/>
        <v>0.31625000000000003</v>
      </c>
      <c r="I326" s="185">
        <f t="shared" si="34"/>
        <v>0.74345</v>
      </c>
      <c r="J326" s="185">
        <f t="shared" si="34"/>
        <v>0.45846857142857145</v>
      </c>
      <c r="K326" s="185">
        <f t="shared" si="34"/>
        <v>0.61934</v>
      </c>
      <c r="L326" s="185">
        <f t="shared" si="34"/>
        <v>0.09010227272727271</v>
      </c>
      <c r="M326" s="185">
        <f t="shared" si="34"/>
        <v>0.30710654545454547</v>
      </c>
      <c r="N326" s="185">
        <f t="shared" si="34"/>
        <v>0.4146292</v>
      </c>
      <c r="O326" s="185">
        <f t="shared" si="34"/>
        <v>0.6793833333333335</v>
      </c>
    </row>
    <row r="327" spans="1:15" s="104" customFormat="1" ht="15.75">
      <c r="A327" s="235" t="s">
        <v>339</v>
      </c>
      <c r="B327" s="236"/>
      <c r="C327" s="179">
        <f aca="true" t="shared" si="35" ref="C327:O327">C19+C50+C83+C114+C145+C177+C208+C242+C271+C303</f>
        <v>2650</v>
      </c>
      <c r="D327" s="180">
        <f t="shared" si="35"/>
        <v>54.522000000000006</v>
      </c>
      <c r="E327" s="180">
        <f t="shared" si="35"/>
        <v>66.724</v>
      </c>
      <c r="F327" s="180">
        <f t="shared" si="35"/>
        <v>583.884</v>
      </c>
      <c r="G327" s="180">
        <f t="shared" si="35"/>
        <v>3210.438</v>
      </c>
      <c r="H327" s="180">
        <f t="shared" si="35"/>
        <v>2.7500000000000004</v>
      </c>
      <c r="I327" s="180">
        <f t="shared" si="35"/>
        <v>400</v>
      </c>
      <c r="J327" s="180">
        <f t="shared" si="35"/>
        <v>30</v>
      </c>
      <c r="K327" s="180">
        <f t="shared" si="35"/>
        <v>22.413999999999998</v>
      </c>
      <c r="L327" s="180">
        <f t="shared" si="35"/>
        <v>1112.19</v>
      </c>
      <c r="M327" s="180">
        <f t="shared" si="35"/>
        <v>938.5559999999998</v>
      </c>
      <c r="N327" s="180">
        <f t="shared" si="35"/>
        <v>392.466</v>
      </c>
      <c r="O327" s="180">
        <f t="shared" si="35"/>
        <v>40.208</v>
      </c>
    </row>
    <row r="328" spans="1:15" s="104" customFormat="1" ht="15.75">
      <c r="A328" s="233" t="s">
        <v>340</v>
      </c>
      <c r="B328" s="234"/>
      <c r="C328" s="179">
        <f>C327/10</f>
        <v>265</v>
      </c>
      <c r="D328" s="180">
        <f>D327/$D$320</f>
        <v>5.4522</v>
      </c>
      <c r="E328" s="180">
        <f aca="true" t="shared" si="36" ref="E328:O328">E327/$D$320</f>
        <v>6.6724000000000006</v>
      </c>
      <c r="F328" s="180">
        <f t="shared" si="36"/>
        <v>58.388400000000004</v>
      </c>
      <c r="G328" s="180">
        <f t="shared" si="36"/>
        <v>321.04380000000003</v>
      </c>
      <c r="H328" s="180">
        <f t="shared" si="36"/>
        <v>0.275</v>
      </c>
      <c r="I328" s="180">
        <f t="shared" si="36"/>
        <v>40</v>
      </c>
      <c r="J328" s="180">
        <f t="shared" si="36"/>
        <v>3</v>
      </c>
      <c r="K328" s="180">
        <f t="shared" si="36"/>
        <v>2.2413999999999996</v>
      </c>
      <c r="L328" s="180">
        <f t="shared" si="36"/>
        <v>111.21900000000001</v>
      </c>
      <c r="M328" s="180">
        <f t="shared" si="36"/>
        <v>93.85559999999998</v>
      </c>
      <c r="N328" s="180">
        <f t="shared" si="36"/>
        <v>39.2466</v>
      </c>
      <c r="O328" s="180">
        <f t="shared" si="36"/>
        <v>4.0207999999999995</v>
      </c>
    </row>
    <row r="329" spans="1:15" s="104" customFormat="1" ht="15.75">
      <c r="A329" s="233" t="s">
        <v>5</v>
      </c>
      <c r="B329" s="234"/>
      <c r="C329" s="181"/>
      <c r="D329" s="186">
        <f>4*D328/$G$328</f>
        <v>0.0679309178373792</v>
      </c>
      <c r="E329" s="186">
        <f>4*E328/$G$328</f>
        <v>0.08313382784529712</v>
      </c>
      <c r="F329" s="186">
        <f>4*F328/$G$328</f>
        <v>0.7274820445060767</v>
      </c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 s="104" customFormat="1" ht="15.75">
      <c r="A330" s="233" t="s">
        <v>156</v>
      </c>
      <c r="B330" s="234"/>
      <c r="C330" s="179"/>
      <c r="D330" s="185">
        <f>D328/D342</f>
        <v>0.07080779220779221</v>
      </c>
      <c r="E330" s="185">
        <f aca="true" t="shared" si="37" ref="E330:O330">E328/E342</f>
        <v>0.08446075949367089</v>
      </c>
      <c r="F330" s="185">
        <f t="shared" si="37"/>
        <v>0.1742937313432836</v>
      </c>
      <c r="G330" s="185">
        <f t="shared" si="37"/>
        <v>0.13661438297872341</v>
      </c>
      <c r="H330" s="185">
        <f t="shared" si="37"/>
        <v>0.22916666666666669</v>
      </c>
      <c r="I330" s="185">
        <f t="shared" si="37"/>
        <v>0.6666666666666666</v>
      </c>
      <c r="J330" s="185">
        <f t="shared" si="37"/>
        <v>0.004285714285714286</v>
      </c>
      <c r="K330" s="185">
        <f t="shared" si="37"/>
        <v>0.22413999999999995</v>
      </c>
      <c r="L330" s="185">
        <f t="shared" si="37"/>
        <v>0.10110818181818182</v>
      </c>
      <c r="M330" s="185">
        <f t="shared" si="37"/>
        <v>0.0853232727272727</v>
      </c>
      <c r="N330" s="185">
        <f t="shared" si="37"/>
        <v>0.1569864</v>
      </c>
      <c r="O330" s="185">
        <f t="shared" si="37"/>
        <v>0.3350666666666666</v>
      </c>
    </row>
    <row r="331" spans="1:15" s="104" customFormat="1" ht="15.75">
      <c r="A331" s="235" t="s">
        <v>157</v>
      </c>
      <c r="B331" s="236"/>
      <c r="C331" s="179">
        <f aca="true" t="shared" si="38" ref="C331:O331">C28+C59+C92+C123+C154+C185+C218+C251+C279+C311</f>
        <v>8595</v>
      </c>
      <c r="D331" s="180">
        <f t="shared" si="38"/>
        <v>302.28600000000006</v>
      </c>
      <c r="E331" s="180">
        <f t="shared" si="38"/>
        <v>241.93000000000004</v>
      </c>
      <c r="F331" s="180">
        <f t="shared" si="38"/>
        <v>1015.3510000000001</v>
      </c>
      <c r="G331" s="180">
        <f t="shared" si="38"/>
        <v>7498.222</v>
      </c>
      <c r="H331" s="180">
        <f t="shared" si="38"/>
        <v>5.131</v>
      </c>
      <c r="I331" s="180">
        <f t="shared" si="38"/>
        <v>649.65</v>
      </c>
      <c r="J331" s="180">
        <f t="shared" si="38"/>
        <v>4894.830000000001</v>
      </c>
      <c r="K331" s="180">
        <f t="shared" si="38"/>
        <v>84.03099999999999</v>
      </c>
      <c r="L331" s="180">
        <f t="shared" si="38"/>
        <v>1307.352</v>
      </c>
      <c r="M331" s="180">
        <f t="shared" si="38"/>
        <v>4350.678000000001</v>
      </c>
      <c r="N331" s="180">
        <f t="shared" si="38"/>
        <v>1259.015</v>
      </c>
      <c r="O331" s="180">
        <f t="shared" si="38"/>
        <v>85.30900000000001</v>
      </c>
    </row>
    <row r="332" spans="1:15" s="104" customFormat="1" ht="15.75">
      <c r="A332" s="233" t="s">
        <v>39</v>
      </c>
      <c r="B332" s="234"/>
      <c r="C332" s="179">
        <f>C331/10</f>
        <v>859.5</v>
      </c>
      <c r="D332" s="180">
        <f>D331/$D$320</f>
        <v>30.228600000000007</v>
      </c>
      <c r="E332" s="180">
        <f aca="true" t="shared" si="39" ref="E332:O332">E331/$D$320</f>
        <v>24.193000000000005</v>
      </c>
      <c r="F332" s="180">
        <f t="shared" si="39"/>
        <v>101.53510000000001</v>
      </c>
      <c r="G332" s="180">
        <f t="shared" si="39"/>
        <v>749.8222</v>
      </c>
      <c r="H332" s="180">
        <f t="shared" si="39"/>
        <v>0.5131</v>
      </c>
      <c r="I332" s="180">
        <f t="shared" si="39"/>
        <v>64.965</v>
      </c>
      <c r="J332" s="180">
        <f t="shared" si="39"/>
        <v>489.48300000000006</v>
      </c>
      <c r="K332" s="180">
        <f t="shared" si="39"/>
        <v>8.403099999999998</v>
      </c>
      <c r="L332" s="180">
        <f t="shared" si="39"/>
        <v>130.73520000000002</v>
      </c>
      <c r="M332" s="180">
        <f t="shared" si="39"/>
        <v>435.0678000000001</v>
      </c>
      <c r="N332" s="180">
        <f t="shared" si="39"/>
        <v>125.90150000000001</v>
      </c>
      <c r="O332" s="180">
        <f t="shared" si="39"/>
        <v>8.5309</v>
      </c>
    </row>
    <row r="333" spans="1:15" s="104" customFormat="1" ht="15.75">
      <c r="A333" s="233" t="s">
        <v>5</v>
      </c>
      <c r="B333" s="234"/>
      <c r="C333" s="179"/>
      <c r="D333" s="182">
        <f>4*D332/$G$332</f>
        <v>0.16125742876111168</v>
      </c>
      <c r="E333" s="182">
        <f>4*E332/$G$332</f>
        <v>0.12905992914053496</v>
      </c>
      <c r="F333" s="182">
        <f>4*F332/$G$332</f>
        <v>0.5416489402421002</v>
      </c>
      <c r="G333" s="184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5.75">
      <c r="A334" s="233" t="s">
        <v>156</v>
      </c>
      <c r="B334" s="234"/>
      <c r="C334" s="179"/>
      <c r="D334" s="185">
        <f>D332/D342</f>
        <v>0.39257922077922086</v>
      </c>
      <c r="E334" s="185">
        <f aca="true" t="shared" si="40" ref="E334:O334">E332/E342</f>
        <v>0.306240506329114</v>
      </c>
      <c r="F334" s="185">
        <f t="shared" si="40"/>
        <v>0.3030898507462687</v>
      </c>
      <c r="G334" s="185">
        <f t="shared" si="40"/>
        <v>0.31907327659574464</v>
      </c>
      <c r="H334" s="185">
        <f t="shared" si="40"/>
        <v>0.42758333333333337</v>
      </c>
      <c r="I334" s="185">
        <f t="shared" si="40"/>
        <v>1.08275</v>
      </c>
      <c r="J334" s="185">
        <f t="shared" si="40"/>
        <v>0.6992614285714287</v>
      </c>
      <c r="K334" s="185">
        <f t="shared" si="40"/>
        <v>0.8403099999999999</v>
      </c>
      <c r="L334" s="185">
        <f t="shared" si="40"/>
        <v>0.11885018181818184</v>
      </c>
      <c r="M334" s="185">
        <f t="shared" si="40"/>
        <v>0.3955161818181819</v>
      </c>
      <c r="N334" s="185">
        <f t="shared" si="40"/>
        <v>0.503606</v>
      </c>
      <c r="O334" s="185">
        <f t="shared" si="40"/>
        <v>0.7109083333333334</v>
      </c>
    </row>
    <row r="335" spans="1:15" s="104" customFormat="1" ht="15.75">
      <c r="A335" s="235" t="s">
        <v>210</v>
      </c>
      <c r="B335" s="236"/>
      <c r="C335" s="179">
        <f aca="true" t="shared" si="41" ref="C335:O335">C33+C64+C97+C128+C159+C190+C223+C256+C284+C316</f>
        <v>2650</v>
      </c>
      <c r="D335" s="180">
        <f t="shared" si="41"/>
        <v>52.89000000000001</v>
      </c>
      <c r="E335" s="180">
        <f t="shared" si="41"/>
        <v>66.58</v>
      </c>
      <c r="F335" s="180">
        <f t="shared" si="41"/>
        <v>568.6320000000001</v>
      </c>
      <c r="G335" s="180">
        <f t="shared" si="41"/>
        <v>3141.858</v>
      </c>
      <c r="H335" s="180">
        <f t="shared" si="41"/>
        <v>2.744</v>
      </c>
      <c r="I335" s="180">
        <f t="shared" si="41"/>
        <v>520</v>
      </c>
      <c r="J335" s="180">
        <f t="shared" si="41"/>
        <v>226.07999999999998</v>
      </c>
      <c r="K335" s="180">
        <f t="shared" si="41"/>
        <v>22.845999999999997</v>
      </c>
      <c r="L335" s="180">
        <f t="shared" si="41"/>
        <v>1103.7900000000002</v>
      </c>
      <c r="M335" s="180">
        <f t="shared" si="41"/>
        <v>931.596</v>
      </c>
      <c r="N335" s="180">
        <f t="shared" si="41"/>
        <v>382.626</v>
      </c>
      <c r="O335" s="180">
        <f t="shared" si="41"/>
        <v>33.302</v>
      </c>
    </row>
    <row r="336" spans="1:15" s="104" customFormat="1" ht="15.75">
      <c r="A336" s="233" t="s">
        <v>211</v>
      </c>
      <c r="B336" s="234"/>
      <c r="C336" s="179">
        <f>C335/10</f>
        <v>265</v>
      </c>
      <c r="D336" s="180">
        <f>D335/$D$320</f>
        <v>5.289000000000001</v>
      </c>
      <c r="E336" s="180">
        <f aca="true" t="shared" si="42" ref="E336:O336">E335/$D$320</f>
        <v>6.6579999999999995</v>
      </c>
      <c r="F336" s="180">
        <f t="shared" si="42"/>
        <v>56.863200000000006</v>
      </c>
      <c r="G336" s="180">
        <f t="shared" si="42"/>
        <v>314.18580000000003</v>
      </c>
      <c r="H336" s="180">
        <f t="shared" si="42"/>
        <v>0.27440000000000003</v>
      </c>
      <c r="I336" s="180">
        <f t="shared" si="42"/>
        <v>52</v>
      </c>
      <c r="J336" s="180">
        <f t="shared" si="42"/>
        <v>22.607999999999997</v>
      </c>
      <c r="K336" s="180">
        <f t="shared" si="42"/>
        <v>2.2845999999999997</v>
      </c>
      <c r="L336" s="180">
        <f t="shared" si="42"/>
        <v>110.37900000000002</v>
      </c>
      <c r="M336" s="180">
        <f t="shared" si="42"/>
        <v>93.1596</v>
      </c>
      <c r="N336" s="180">
        <f t="shared" si="42"/>
        <v>38.2626</v>
      </c>
      <c r="O336" s="180">
        <f t="shared" si="42"/>
        <v>3.3302</v>
      </c>
    </row>
    <row r="337" spans="1:15" s="104" customFormat="1" ht="15.75">
      <c r="A337" s="233" t="s">
        <v>5</v>
      </c>
      <c r="B337" s="234"/>
      <c r="C337" s="179"/>
      <c r="D337" s="182">
        <f>4*D335/$G$335</f>
        <v>0.06733595216588402</v>
      </c>
      <c r="E337" s="182">
        <f>4*E335/$G$335</f>
        <v>0.0847651294234176</v>
      </c>
      <c r="F337" s="182">
        <f>4*F335/$G$335</f>
        <v>0.7239436027980896</v>
      </c>
      <c r="G337" s="184"/>
      <c r="H337" s="184"/>
      <c r="I337" s="184"/>
      <c r="J337" s="184"/>
      <c r="K337" s="184"/>
      <c r="L337" s="184"/>
      <c r="M337" s="184"/>
      <c r="N337" s="184"/>
      <c r="O337" s="184"/>
    </row>
    <row r="338" spans="1:15" s="104" customFormat="1" ht="15.75">
      <c r="A338" s="233" t="s">
        <v>156</v>
      </c>
      <c r="B338" s="234"/>
      <c r="C338" s="181"/>
      <c r="D338" s="185">
        <f>D336/D342</f>
        <v>0.0686883116883117</v>
      </c>
      <c r="E338" s="185">
        <f aca="true" t="shared" si="43" ref="E338:O338">E336/E342</f>
        <v>0.08427848101265822</v>
      </c>
      <c r="F338" s="185">
        <f t="shared" si="43"/>
        <v>0.16974089552238808</v>
      </c>
      <c r="G338" s="185">
        <f t="shared" si="43"/>
        <v>0.13369608510638298</v>
      </c>
      <c r="H338" s="185">
        <f t="shared" si="43"/>
        <v>0.2286666666666667</v>
      </c>
      <c r="I338" s="185">
        <f t="shared" si="43"/>
        <v>0.8666666666666667</v>
      </c>
      <c r="J338" s="185">
        <f t="shared" si="43"/>
        <v>0.03229714285714285</v>
      </c>
      <c r="K338" s="185">
        <f t="shared" si="43"/>
        <v>0.22845999999999997</v>
      </c>
      <c r="L338" s="185">
        <f t="shared" si="43"/>
        <v>0.10034454545454548</v>
      </c>
      <c r="M338" s="185">
        <f t="shared" si="43"/>
        <v>0.08469054545454545</v>
      </c>
      <c r="N338" s="185">
        <f t="shared" si="43"/>
        <v>0.1530504</v>
      </c>
      <c r="O338" s="185">
        <f t="shared" si="43"/>
        <v>0.2775166666666667</v>
      </c>
    </row>
    <row r="339" spans="1:15" s="104" customFormat="1" ht="15.75">
      <c r="A339" s="235" t="s">
        <v>40</v>
      </c>
      <c r="B339" s="236"/>
      <c r="C339" s="181">
        <f>C323+C327+C331+C335</f>
        <v>20689</v>
      </c>
      <c r="D339" s="188">
        <f>D318</f>
        <v>666.2710000000001</v>
      </c>
      <c r="E339" s="188">
        <f aca="true" t="shared" si="44" ref="E339:O339">E318</f>
        <v>573.251</v>
      </c>
      <c r="F339" s="188">
        <f t="shared" si="44"/>
        <v>2965.501</v>
      </c>
      <c r="G339" s="188">
        <f t="shared" si="44"/>
        <v>19899.303</v>
      </c>
      <c r="H339" s="188">
        <f t="shared" si="44"/>
        <v>14.478000000000002</v>
      </c>
      <c r="I339" s="188">
        <f t="shared" si="44"/>
        <v>2093.7200000000003</v>
      </c>
      <c r="J339" s="188">
        <f t="shared" si="44"/>
        <v>8425.550000000001</v>
      </c>
      <c r="K339" s="188">
        <f t="shared" si="44"/>
        <v>191.56899999999996</v>
      </c>
      <c r="L339" s="188">
        <f t="shared" si="44"/>
        <v>4543.507</v>
      </c>
      <c r="M339" s="188">
        <f t="shared" si="44"/>
        <v>9612.029999999999</v>
      </c>
      <c r="N339" s="188">
        <f t="shared" si="44"/>
        <v>3077.3500000000004</v>
      </c>
      <c r="O339" s="188">
        <f t="shared" si="44"/>
        <v>237.902</v>
      </c>
    </row>
    <row r="340" spans="1:15" s="104" customFormat="1" ht="15.75">
      <c r="A340" s="233" t="s">
        <v>41</v>
      </c>
      <c r="B340" s="234"/>
      <c r="C340" s="181">
        <f>C339/10</f>
        <v>2068.9</v>
      </c>
      <c r="D340" s="189">
        <f>D339/$D$320</f>
        <v>66.62710000000001</v>
      </c>
      <c r="E340" s="189">
        <f aca="true" t="shared" si="45" ref="E340:O340">E339/$D$320</f>
        <v>57.3251</v>
      </c>
      <c r="F340" s="189">
        <f t="shared" si="45"/>
        <v>296.55010000000004</v>
      </c>
      <c r="G340" s="189">
        <f t="shared" si="45"/>
        <v>1989.9303</v>
      </c>
      <c r="H340" s="189">
        <f t="shared" si="45"/>
        <v>1.4478000000000002</v>
      </c>
      <c r="I340" s="189">
        <f t="shared" si="45"/>
        <v>209.372</v>
      </c>
      <c r="J340" s="189">
        <f t="shared" si="45"/>
        <v>842.5550000000001</v>
      </c>
      <c r="K340" s="189">
        <f t="shared" si="45"/>
        <v>19.156899999999997</v>
      </c>
      <c r="L340" s="189">
        <f t="shared" si="45"/>
        <v>454.35069999999996</v>
      </c>
      <c r="M340" s="189">
        <f t="shared" si="45"/>
        <v>961.2029999999999</v>
      </c>
      <c r="N340" s="189">
        <f t="shared" si="45"/>
        <v>307.735</v>
      </c>
      <c r="O340" s="189">
        <f t="shared" si="45"/>
        <v>23.7902</v>
      </c>
    </row>
    <row r="341" spans="1:15" s="104" customFormat="1" ht="15.75">
      <c r="A341" s="233" t="s">
        <v>5</v>
      </c>
      <c r="B341" s="234"/>
      <c r="C341" s="181"/>
      <c r="D341" s="182">
        <f>4*D340/$G$340</f>
        <v>0.1339285099583639</v>
      </c>
      <c r="E341" s="182">
        <f>4*E340/$G$340</f>
        <v>0.1152303676163934</v>
      </c>
      <c r="F341" s="182">
        <f>4*F340/$G$340</f>
        <v>0.5961014815443537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5.75">
      <c r="A342" s="233" t="s">
        <v>158</v>
      </c>
      <c r="B342" s="234"/>
      <c r="C342" s="181"/>
      <c r="D342" s="190">
        <v>77</v>
      </c>
      <c r="E342" s="190">
        <v>79</v>
      </c>
      <c r="F342" s="190">
        <v>335</v>
      </c>
      <c r="G342" s="190">
        <v>2350</v>
      </c>
      <c r="H342" s="190">
        <v>1.2</v>
      </c>
      <c r="I342" s="190">
        <v>60</v>
      </c>
      <c r="J342" s="190">
        <v>700</v>
      </c>
      <c r="K342" s="190">
        <v>10</v>
      </c>
      <c r="L342" s="190">
        <v>1100</v>
      </c>
      <c r="M342" s="190">
        <v>1100</v>
      </c>
      <c r="N342" s="190">
        <v>250</v>
      </c>
      <c r="O342" s="190">
        <v>12</v>
      </c>
    </row>
  </sheetData>
  <sheetProtection/>
  <mergeCells count="36"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329:B329"/>
    <mergeCell ref="A330:B330"/>
    <mergeCell ref="A331:B331"/>
    <mergeCell ref="A332:B332"/>
    <mergeCell ref="A333:B333"/>
    <mergeCell ref="A6:B6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34:B334"/>
    <mergeCell ref="A323:B323"/>
    <mergeCell ref="A324:B324"/>
    <mergeCell ref="A325:B325"/>
    <mergeCell ref="A326:B326"/>
    <mergeCell ref="A327:B327"/>
    <mergeCell ref="A328:B328"/>
  </mergeCells>
  <printOptions/>
  <pageMargins left="1.1811023622047245" right="0.1968503937007874" top="0.5905511811023623" bottom="0.3937007874015748" header="0.31496062992125984" footer="0.31496062992125984"/>
  <pageSetup horizontalDpi="600" verticalDpi="600" orientation="landscape" paperSize="9" scale="70" r:id="rId1"/>
  <rowBreaks count="2" manualBreakCount="2">
    <brk id="236" max="14" man="1"/>
    <brk id="3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66"/>
  <sheetViews>
    <sheetView zoomScalePageLayoutView="0" workbookViewId="0" topLeftCell="A7">
      <selection activeCell="C24" sqref="C24"/>
    </sheetView>
  </sheetViews>
  <sheetFormatPr defaultColWidth="9.28125" defaultRowHeight="15"/>
  <cols>
    <col min="1" max="1" width="9.28125" style="89" customWidth="1"/>
    <col min="2" max="2" width="16.57421875" style="89" customWidth="1"/>
    <col min="3" max="3" width="7.7109375" style="89" customWidth="1"/>
    <col min="4" max="4" width="8.00390625" style="89" customWidth="1"/>
    <col min="5" max="5" width="6.7109375" style="89" customWidth="1"/>
    <col min="6" max="6" width="9.421875" style="89" customWidth="1"/>
    <col min="7" max="7" width="9.28125" style="89" customWidth="1"/>
    <col min="8" max="11" width="9.421875" style="89" bestFit="1" customWidth="1"/>
    <col min="12" max="12" width="9.28125" style="89" customWidth="1"/>
    <col min="13" max="14" width="9.421875" style="89" bestFit="1" customWidth="1"/>
    <col min="15" max="15" width="10.28125" style="89" customWidth="1"/>
    <col min="16" max="16384" width="9.28125" style="89" customWidth="1"/>
  </cols>
  <sheetData>
    <row r="1" spans="14:15" ht="12.75">
      <c r="N1" s="90"/>
      <c r="O1" s="91" t="s">
        <v>212</v>
      </c>
    </row>
    <row r="2" spans="1:15" ht="32.25" customHeight="1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ht="9.75">
      <c r="A3" s="64" t="s">
        <v>195</v>
      </c>
    </row>
    <row r="4" ht="8.25" customHeight="1" thickBot="1">
      <c r="A4" s="64"/>
    </row>
    <row r="5" spans="1:6" s="72" customFormat="1" ht="12">
      <c r="A5" s="263" t="s">
        <v>158</v>
      </c>
      <c r="B5" s="264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ht="10.5">
      <c r="A6" s="261" t="s">
        <v>213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s="72" customFormat="1" ht="12.75" customHeight="1">
      <c r="A7" s="255" t="s">
        <v>32</v>
      </c>
      <c r="B7" s="255"/>
      <c r="C7" s="257" t="s">
        <v>1</v>
      </c>
      <c r="D7" s="257"/>
      <c r="E7" s="257"/>
      <c r="F7" s="255" t="s">
        <v>31</v>
      </c>
      <c r="H7" s="258" t="s">
        <v>214</v>
      </c>
      <c r="I7" s="259"/>
      <c r="J7" s="259"/>
      <c r="K7" s="260"/>
      <c r="M7" s="258" t="s">
        <v>215</v>
      </c>
      <c r="N7" s="259"/>
      <c r="O7" s="259"/>
    </row>
    <row r="8" spans="1:15" s="72" customFormat="1" ht="18.75" customHeight="1">
      <c r="A8" s="256"/>
      <c r="B8" s="256"/>
      <c r="C8" s="93" t="s">
        <v>2</v>
      </c>
      <c r="D8" s="93" t="s">
        <v>3</v>
      </c>
      <c r="E8" s="93" t="s">
        <v>4</v>
      </c>
      <c r="F8" s="256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ht="10.5">
      <c r="A9" s="252" t="s">
        <v>217</v>
      </c>
      <c r="B9" s="252"/>
      <c r="C9" s="95">
        <f>'Меню БМД - ХЭХ '!D14</f>
        <v>19.707</v>
      </c>
      <c r="D9" s="95">
        <f>'Меню БМД - ХЭХ '!E14</f>
        <v>14.15</v>
      </c>
      <c r="E9" s="95">
        <f>'Меню БМД - ХЭХ '!F14</f>
        <v>87.002</v>
      </c>
      <c r="F9" s="95">
        <f>'Меню БМД - ХЭХ '!G14</f>
        <v>558.336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0.6232949335167354</v>
      </c>
    </row>
    <row r="10" spans="1:15" s="72" customFormat="1" ht="10.5">
      <c r="A10" s="252" t="s">
        <v>218</v>
      </c>
      <c r="B10" s="252"/>
      <c r="C10" s="95">
        <f>'Меню БМД - ХЭХ '!D45</f>
        <v>22.443</v>
      </c>
      <c r="D10" s="95">
        <f>'Меню БМД - ХЭХ '!E45</f>
        <v>13.514</v>
      </c>
      <c r="E10" s="95">
        <f>'Меню БМД - ХЭХ '!F45</f>
        <v>73.525</v>
      </c>
      <c r="F10" s="95">
        <f>'Меню БМД - ХЭХ '!G45</f>
        <v>510.947</v>
      </c>
      <c r="H10" s="96">
        <f aca="true" t="shared" si="0" ref="H10:H19">C10/$C$5</f>
        <v>0.2914675324675325</v>
      </c>
      <c r="I10" s="96">
        <f aca="true" t="shared" si="1" ref="I10:I19">D10/$D$5</f>
        <v>0.1710632911392405</v>
      </c>
      <c r="J10" s="96">
        <f aca="true" t="shared" si="2" ref="J10:J19">E10/$E$5</f>
        <v>0.21947761194029852</v>
      </c>
      <c r="K10" s="96">
        <f aca="true" t="shared" si="3" ref="K10:K19">F10/$F$5</f>
        <v>0.21742425531914894</v>
      </c>
      <c r="M10" s="96">
        <f aca="true" t="shared" si="4" ref="M10:M18">4*C10/F10</f>
        <v>0.17569728367130055</v>
      </c>
      <c r="N10" s="96">
        <f aca="true" t="shared" si="5" ref="N10:N18">9*D10/F10</f>
        <v>0.2380403446932852</v>
      </c>
      <c r="O10" s="96">
        <f aca="true" t="shared" si="6" ref="O10:O18">4*E10/F10</f>
        <v>0.5755978604434511</v>
      </c>
    </row>
    <row r="11" spans="1:15" s="72" customFormat="1" ht="10.5">
      <c r="A11" s="252" t="s">
        <v>219</v>
      </c>
      <c r="B11" s="252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</v>
      </c>
      <c r="F11" s="95">
        <f>'Меню БМД - ХЭХ '!G78</f>
        <v>582.3889999999999</v>
      </c>
      <c r="H11" s="96">
        <f t="shared" si="0"/>
        <v>0.3750129870129871</v>
      </c>
      <c r="I11" s="96">
        <f t="shared" si="1"/>
        <v>0.2368101265822785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0.2891057351701355</v>
      </c>
      <c r="O11" s="96">
        <f t="shared" si="6"/>
        <v>0.5064381367093129</v>
      </c>
    </row>
    <row r="12" spans="1:15" s="72" customFormat="1" ht="10.5">
      <c r="A12" s="252" t="s">
        <v>220</v>
      </c>
      <c r="B12" s="252"/>
      <c r="C12" s="95">
        <f>'Меню БМД - ХЭХ '!D109</f>
        <v>24.546</v>
      </c>
      <c r="D12" s="95">
        <f>'Меню БМД - ХЭХ '!E109</f>
        <v>18.643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0.3187792207792208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ht="10.5">
      <c r="A13" s="252" t="s">
        <v>221</v>
      </c>
      <c r="B13" s="252"/>
      <c r="C13" s="95">
        <f>'Меню БМД - ХЭХ '!D140</f>
        <v>20.448</v>
      </c>
      <c r="D13" s="95">
        <f>'Меню БМД - ХЭХ '!E140</f>
        <v>20.226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</v>
      </c>
      <c r="O13" s="96">
        <f t="shared" si="6"/>
        <v>0.4641289397880415</v>
      </c>
    </row>
    <row r="14" spans="1:15" s="72" customFormat="1" ht="10.5">
      <c r="A14" s="252" t="s">
        <v>222</v>
      </c>
      <c r="B14" s="252"/>
      <c r="C14" s="95">
        <f>'Меню БМД - ХЭХ '!D172</f>
        <v>25.11</v>
      </c>
      <c r="D14" s="95">
        <f>'Меню БМД - ХЭХ '!E172</f>
        <v>25.882</v>
      </c>
      <c r="E14" s="95">
        <f>'Меню БМД - ХЭХ '!F172</f>
        <v>93.111</v>
      </c>
      <c r="F14" s="95">
        <f>'Меню БМД - ХЭХ '!G172</f>
        <v>712.329</v>
      </c>
      <c r="H14" s="96">
        <f t="shared" si="0"/>
        <v>0.3261038961038961</v>
      </c>
      <c r="I14" s="96">
        <f t="shared" si="1"/>
        <v>0.327620253164557</v>
      </c>
      <c r="J14" s="96">
        <f t="shared" si="2"/>
        <v>0.2779432835820896</v>
      </c>
      <c r="K14" s="96">
        <f t="shared" si="3"/>
        <v>0.3031187234042553</v>
      </c>
      <c r="M14" s="96">
        <f t="shared" si="4"/>
        <v>0.14100226159541449</v>
      </c>
      <c r="N14" s="96">
        <f t="shared" si="5"/>
        <v>0.3270090084778242</v>
      </c>
      <c r="O14" s="96">
        <f t="shared" si="6"/>
        <v>0.5228539059900692</v>
      </c>
    </row>
    <row r="15" spans="1:15" s="72" customFormat="1" ht="10.5">
      <c r="A15" s="252" t="s">
        <v>223</v>
      </c>
      <c r="B15" s="252"/>
      <c r="C15" s="95">
        <f>'Меню БМД - ХЭХ '!D203</f>
        <v>23.319</v>
      </c>
      <c r="D15" s="95">
        <f>'Меню БМД - ХЭХ '!E203</f>
        <v>23.584999999999997</v>
      </c>
      <c r="E15" s="95">
        <f>'Меню БМД - ХЭХ '!F203</f>
        <v>94.675</v>
      </c>
      <c r="F15" s="95">
        <f>'Меню БМД - ХЭХ '!G203</f>
        <v>692.153</v>
      </c>
      <c r="H15" s="96">
        <f t="shared" si="0"/>
        <v>0.3028441558441558</v>
      </c>
      <c r="I15" s="96">
        <f t="shared" si="1"/>
        <v>0.2985443037974683</v>
      </c>
      <c r="J15" s="96">
        <f t="shared" si="2"/>
        <v>0.28261194029850745</v>
      </c>
      <c r="K15" s="96">
        <f t="shared" si="3"/>
        <v>0.2945331914893617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0.5471333650218955</v>
      </c>
    </row>
    <row r="16" spans="1:15" s="72" customFormat="1" ht="10.5">
      <c r="A16" s="252" t="s">
        <v>224</v>
      </c>
      <c r="B16" s="252"/>
      <c r="C16" s="95">
        <f>'Меню БМД - ХЭХ '!D237</f>
        <v>32.69</v>
      </c>
      <c r="D16" s="95">
        <f>'Меню БМД - ХЭХ '!E237</f>
        <v>23.423</v>
      </c>
      <c r="E16" s="95">
        <f>'Меню БМД - ХЭХ '!F237</f>
        <v>91.824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</v>
      </c>
      <c r="J16" s="96">
        <f t="shared" si="2"/>
        <v>0.2741014925373134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</v>
      </c>
    </row>
    <row r="17" spans="1:15" s="72" customFormat="1" ht="10.5">
      <c r="A17" s="252" t="s">
        <v>225</v>
      </c>
      <c r="B17" s="252"/>
      <c r="C17" s="95">
        <f>'Меню БМД - ХЭХ '!D266</f>
        <v>37.181</v>
      </c>
      <c r="D17" s="95">
        <f>'Меню БМД - ХЭХ '!E266</f>
        <v>20.663</v>
      </c>
      <c r="E17" s="95">
        <f>'Меню БМД - ХЭХ '!F266</f>
        <v>76.117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0.2615569620253165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0.2883343411321457</v>
      </c>
      <c r="O17" s="96">
        <f t="shared" si="6"/>
        <v>0.4720653673814286</v>
      </c>
    </row>
    <row r="18" spans="1:15" s="72" customFormat="1" ht="10.5">
      <c r="A18" s="252" t="s">
        <v>226</v>
      </c>
      <c r="B18" s="252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</v>
      </c>
      <c r="F18" s="95">
        <f>'Меню БМД - ХЭХ '!G298</f>
        <v>654.919</v>
      </c>
      <c r="H18" s="96">
        <f t="shared" si="0"/>
        <v>0.2866623376623377</v>
      </c>
      <c r="I18" s="96">
        <f t="shared" si="1"/>
        <v>0.24139240506329115</v>
      </c>
      <c r="J18" s="96">
        <f t="shared" si="2"/>
        <v>0.2917373134328359</v>
      </c>
      <c r="K18" s="96">
        <f t="shared" si="3"/>
        <v>0.27868893617021273</v>
      </c>
      <c r="M18" s="96">
        <f t="shared" si="4"/>
        <v>0.134813618172629</v>
      </c>
      <c r="N18" s="96">
        <f t="shared" si="5"/>
        <v>0.2620629421348289</v>
      </c>
      <c r="O18" s="96">
        <f t="shared" si="6"/>
        <v>0.5969104576291114</v>
      </c>
    </row>
    <row r="19" spans="1:15" s="72" customFormat="1" ht="10.5">
      <c r="A19" s="252" t="s">
        <v>227</v>
      </c>
      <c r="B19" s="252"/>
      <c r="C19" s="97">
        <f>AVERAGE(C9:C18)</f>
        <v>25.6393</v>
      </c>
      <c r="D19" s="97">
        <f>AVERAGE(D9:D18)</f>
        <v>19.7864</v>
      </c>
      <c r="E19" s="97">
        <f>AVERAGE(E9:E18)</f>
        <v>80.72179999999999</v>
      </c>
      <c r="F19" s="97">
        <f>AVERAGE(F9:F18)</f>
        <v>608.2245</v>
      </c>
      <c r="H19" s="98">
        <f t="shared" si="0"/>
        <v>0.33297792207792204</v>
      </c>
      <c r="I19" s="98">
        <f t="shared" si="1"/>
        <v>0.2504607594936709</v>
      </c>
      <c r="J19" s="98">
        <f t="shared" si="2"/>
        <v>0.24096059701492534</v>
      </c>
      <c r="K19" s="98">
        <f t="shared" si="3"/>
        <v>0.2588189361702128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0.5302304568313894</v>
      </c>
    </row>
    <row r="20" s="72" customFormat="1" ht="9.75"/>
    <row r="21" spans="1:15" s="72" customFormat="1" ht="10.5">
      <c r="A21" s="261" t="s">
        <v>198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s="72" customFormat="1" ht="9.75">
      <c r="A22" s="255" t="s">
        <v>32</v>
      </c>
      <c r="B22" s="255"/>
      <c r="C22" s="257" t="s">
        <v>1</v>
      </c>
      <c r="D22" s="257"/>
      <c r="E22" s="257"/>
      <c r="F22" s="255" t="s">
        <v>31</v>
      </c>
      <c r="H22" s="258" t="s">
        <v>214</v>
      </c>
      <c r="I22" s="259"/>
      <c r="J22" s="259"/>
      <c r="K22" s="260"/>
      <c r="M22" s="258" t="s">
        <v>215</v>
      </c>
      <c r="N22" s="259"/>
      <c r="O22" s="259"/>
    </row>
    <row r="23" spans="1:15" s="72" customFormat="1" ht="18.75" customHeight="1">
      <c r="A23" s="256"/>
      <c r="B23" s="256"/>
      <c r="C23" s="93" t="s">
        <v>2</v>
      </c>
      <c r="D23" s="93" t="s">
        <v>3</v>
      </c>
      <c r="E23" s="93" t="s">
        <v>4</v>
      </c>
      <c r="F23" s="256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ht="10.5">
      <c r="A24" s="252" t="s">
        <v>217</v>
      </c>
      <c r="B24" s="252"/>
      <c r="C24" s="100">
        <f>'Меню БМД - ХЭХ '!D19</f>
        <v>5.549</v>
      </c>
      <c r="D24" s="100">
        <f>'Меню БМД - ХЭХ '!E19</f>
        <v>8.367999999999999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0.07206493506493507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0.06777880583979944</v>
      </c>
      <c r="N24" s="96">
        <f>9*D24/F24</f>
        <v>0.22997645636182076</v>
      </c>
      <c r="O24" s="96">
        <f>4*E24/F24</f>
        <v>0.6851656757573813</v>
      </c>
    </row>
    <row r="25" spans="1:15" s="72" customFormat="1" ht="10.5">
      <c r="A25" s="252" t="s">
        <v>218</v>
      </c>
      <c r="B25" s="252"/>
      <c r="C25" s="100">
        <f>'Меню БМД - ХЭХ '!D50</f>
        <v>5.307</v>
      </c>
      <c r="D25" s="100">
        <f>'Меню БМД - ХЭХ '!E50</f>
        <v>4.129</v>
      </c>
      <c r="E25" s="100">
        <f>'Меню БМД - ХЭХ '!F50</f>
        <v>61.83</v>
      </c>
      <c r="F25" s="100">
        <f>'Меню БМД - ХЭХ '!G50</f>
        <v>311.394</v>
      </c>
      <c r="H25" s="96">
        <f aca="true" t="shared" si="7" ref="H25:H33">C25/$C$5</f>
        <v>0.06892207792207793</v>
      </c>
      <c r="I25" s="96">
        <f aca="true" t="shared" si="8" ref="I25:I33">D25/$D$5</f>
        <v>0.05226582278481012</v>
      </c>
      <c r="J25" s="96">
        <f aca="true" t="shared" si="9" ref="J25:J33">E25/$E$5</f>
        <v>0.18456716417910446</v>
      </c>
      <c r="K25" s="96">
        <f aca="true" t="shared" si="10" ref="K25:K33">F25/$F$5</f>
        <v>0.13250808510638298</v>
      </c>
      <c r="M25" s="96">
        <f aca="true" t="shared" si="11" ref="M25:M33">4*C25/F25</f>
        <v>0.06817087034432263</v>
      </c>
      <c r="N25" s="96">
        <f aca="true" t="shared" si="12" ref="N25:N33">9*D25/F25</f>
        <v>0.11933755949054893</v>
      </c>
      <c r="O25" s="96">
        <f aca="true" t="shared" si="13" ref="O25:O33">4*E25/F25</f>
        <v>0.7942349563575406</v>
      </c>
    </row>
    <row r="26" spans="1:15" s="72" customFormat="1" ht="10.5">
      <c r="A26" s="252" t="s">
        <v>219</v>
      </c>
      <c r="B26" s="252"/>
      <c r="C26" s="100">
        <f>'Меню БМД - ХЭХ '!D83</f>
        <v>5.549</v>
      </c>
      <c r="D26" s="100">
        <f>'Меню БМД - ХЭХ '!E83</f>
        <v>8.368</v>
      </c>
      <c r="E26" s="100">
        <f>'Меню БМД - ХЭХ '!F83</f>
        <v>56.094</v>
      </c>
      <c r="F26" s="100">
        <f>'Меню БМД - ХЭХ '!G83</f>
        <v>327.477</v>
      </c>
      <c r="H26" s="96">
        <f t="shared" si="7"/>
        <v>0.07206493506493507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</v>
      </c>
      <c r="M26" s="96">
        <f t="shared" si="11"/>
        <v>0.06777880583979945</v>
      </c>
      <c r="N26" s="96">
        <f t="shared" si="12"/>
        <v>0.22997645636182085</v>
      </c>
      <c r="O26" s="96">
        <f t="shared" si="13"/>
        <v>0.6851656757573815</v>
      </c>
    </row>
    <row r="27" spans="1:15" s="72" customFormat="1" ht="10.5">
      <c r="A27" s="253" t="s">
        <v>220</v>
      </c>
      <c r="B27" s="253"/>
      <c r="C27" s="100">
        <f>'Меню БМД - ХЭХ '!D114</f>
        <v>5.307</v>
      </c>
      <c r="D27" s="100">
        <f>'Меню БМД - ХЭХ '!E114</f>
        <v>4.129</v>
      </c>
      <c r="E27" s="100">
        <f>'Меню БМД - ХЭХ '!F114</f>
        <v>61.83</v>
      </c>
      <c r="F27" s="100">
        <f>'Меню БМД - ХЭХ '!G114</f>
        <v>311.394</v>
      </c>
      <c r="H27" s="96">
        <f t="shared" si="7"/>
        <v>0.06892207792207793</v>
      </c>
      <c r="I27" s="96">
        <f t="shared" si="8"/>
        <v>0.05226582278481012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0.06817087034432263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ht="10.5">
      <c r="A28" s="252" t="s">
        <v>221</v>
      </c>
      <c r="B28" s="252"/>
      <c r="C28" s="100">
        <f>'Меню БМД - ХЭХ '!D145</f>
        <v>5.549</v>
      </c>
      <c r="D28" s="100">
        <f>'Меню БМД - ХЭХ '!E145</f>
        <v>8.368</v>
      </c>
      <c r="E28" s="100">
        <f>'Меню БМД - ХЭХ '!F145</f>
        <v>56.094</v>
      </c>
      <c r="F28" s="100">
        <f>'Меню БМД - ХЭХ '!G145</f>
        <v>327.477</v>
      </c>
      <c r="H28" s="96">
        <f t="shared" si="7"/>
        <v>0.07206493506493507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</v>
      </c>
      <c r="M28" s="96">
        <f t="shared" si="11"/>
        <v>0.06777880583979945</v>
      </c>
      <c r="N28" s="96">
        <f t="shared" si="12"/>
        <v>0.22997645636182085</v>
      </c>
      <c r="O28" s="96">
        <f t="shared" si="13"/>
        <v>0.6851656757573815</v>
      </c>
    </row>
    <row r="29" spans="1:15" s="72" customFormat="1" ht="10.5">
      <c r="A29" s="252" t="s">
        <v>222</v>
      </c>
      <c r="B29" s="252"/>
      <c r="C29" s="100">
        <f>'Меню БМД - ХЭХ '!D177</f>
        <v>5.549</v>
      </c>
      <c r="D29" s="100">
        <f>'Меню БМД - ХЭХ '!E177</f>
        <v>8.368</v>
      </c>
      <c r="E29" s="100">
        <f>'Меню БМД - ХЭХ '!F177</f>
        <v>56.094</v>
      </c>
      <c r="F29" s="100">
        <f>'Меню БМД - ХЭХ '!G177</f>
        <v>327.477</v>
      </c>
      <c r="H29" s="96">
        <f t="shared" si="7"/>
        <v>0.07206493506493507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</v>
      </c>
      <c r="M29" s="96">
        <f t="shared" si="11"/>
        <v>0.06777880583979945</v>
      </c>
      <c r="N29" s="96">
        <f t="shared" si="12"/>
        <v>0.22997645636182085</v>
      </c>
      <c r="O29" s="96">
        <f t="shared" si="13"/>
        <v>0.6851656757573815</v>
      </c>
    </row>
    <row r="30" spans="1:15" s="72" customFormat="1" ht="10.5">
      <c r="A30" s="252" t="s">
        <v>223</v>
      </c>
      <c r="B30" s="252"/>
      <c r="C30" s="100">
        <f>'Меню БМД - ХЭХ '!D208</f>
        <v>5.307</v>
      </c>
      <c r="D30" s="100">
        <f>'Меню БМД - ХЭХ '!E208</f>
        <v>4.129</v>
      </c>
      <c r="E30" s="100">
        <f>'Меню БМД - ХЭХ '!F208</f>
        <v>61.83</v>
      </c>
      <c r="F30" s="100">
        <f>'Меню БМД - ХЭХ '!G208</f>
        <v>311.394</v>
      </c>
      <c r="H30" s="96">
        <f t="shared" si="7"/>
        <v>0.06892207792207793</v>
      </c>
      <c r="I30" s="96">
        <f t="shared" si="8"/>
        <v>0.05226582278481012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0.06817087034432263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ht="10.5">
      <c r="A31" s="252" t="s">
        <v>224</v>
      </c>
      <c r="B31" s="252"/>
      <c r="C31" s="100">
        <f>'Меню БМД - ХЭХ '!D242</f>
        <v>5.549</v>
      </c>
      <c r="D31" s="100">
        <f>'Меню БМД - ХЭХ '!E242</f>
        <v>8.368</v>
      </c>
      <c r="E31" s="100">
        <f>'Меню БМД - ХЭХ '!F242</f>
        <v>56.094</v>
      </c>
      <c r="F31" s="100">
        <f>'Меню БМД - ХЭХ '!G242</f>
        <v>327.477</v>
      </c>
      <c r="H31" s="96">
        <f t="shared" si="7"/>
        <v>0.07206493506493507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</v>
      </c>
      <c r="M31" s="96">
        <f t="shared" si="11"/>
        <v>0.06777880583979945</v>
      </c>
      <c r="N31" s="96">
        <f t="shared" si="12"/>
        <v>0.22997645636182085</v>
      </c>
      <c r="O31" s="96">
        <f t="shared" si="13"/>
        <v>0.6851656757573815</v>
      </c>
    </row>
    <row r="32" spans="1:15" s="72" customFormat="1" ht="10.5">
      <c r="A32" s="253" t="s">
        <v>225</v>
      </c>
      <c r="B32" s="253"/>
      <c r="C32" s="100">
        <f>'Меню БМД - ХЭХ '!D271</f>
        <v>5.307</v>
      </c>
      <c r="D32" s="100">
        <f>'Меню БМД - ХЭХ '!E271</f>
        <v>4.129</v>
      </c>
      <c r="E32" s="100">
        <f>'Меню БМД - ХЭХ '!F271</f>
        <v>61.83</v>
      </c>
      <c r="F32" s="100">
        <f>'Меню БМД - ХЭХ '!G271</f>
        <v>311.394</v>
      </c>
      <c r="H32" s="96">
        <f t="shared" si="7"/>
        <v>0.06892207792207793</v>
      </c>
      <c r="I32" s="96">
        <f t="shared" si="8"/>
        <v>0.05226582278481012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0.06817087034432263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ht="10.5">
      <c r="A33" s="252" t="s">
        <v>226</v>
      </c>
      <c r="B33" s="252"/>
      <c r="C33" s="100">
        <f>'Меню БМД - ХЭХ '!D303</f>
        <v>5.549</v>
      </c>
      <c r="D33" s="100">
        <f>'Меню БМД - ХЭХ '!E303</f>
        <v>8.368</v>
      </c>
      <c r="E33" s="100">
        <f>'Меню БМД - ХЭХ '!F303</f>
        <v>56.094</v>
      </c>
      <c r="F33" s="100">
        <f>'Меню БМД - ХЭХ '!G303</f>
        <v>327.477</v>
      </c>
      <c r="H33" s="96">
        <f t="shared" si="7"/>
        <v>0.07206493506493507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</v>
      </c>
      <c r="M33" s="96">
        <f t="shared" si="11"/>
        <v>0.06777880583979945</v>
      </c>
      <c r="N33" s="96">
        <f t="shared" si="12"/>
        <v>0.22997645636182085</v>
      </c>
      <c r="O33" s="96">
        <f t="shared" si="13"/>
        <v>0.6851656757573815</v>
      </c>
    </row>
    <row r="34" spans="1:15" s="72" customFormat="1" ht="10.5">
      <c r="A34" s="252" t="s">
        <v>227</v>
      </c>
      <c r="B34" s="252"/>
      <c r="C34" s="101">
        <f>AVERAGE(C24:C33)</f>
        <v>5.4522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0.07080779220779221</v>
      </c>
      <c r="I34" s="98">
        <f>AVERAGE(I24:I33)</f>
        <v>0.0844607594936709</v>
      </c>
      <c r="J34" s="98">
        <f>AVERAGE(J24:J33)</f>
        <v>0.17429373134328358</v>
      </c>
      <c r="K34" s="98">
        <f>AVERAGE(K24:K33)</f>
        <v>0.1366143829787234</v>
      </c>
      <c r="L34" s="99"/>
      <c r="M34" s="96">
        <f>AVERAGE(M24:M33)</f>
        <v>0.06793563164160872</v>
      </c>
      <c r="N34" s="96">
        <f>AVERAGE(N24:N33)</f>
        <v>0.18572089761331206</v>
      </c>
      <c r="O34" s="96">
        <f>AVERAGE(O24:O33)</f>
        <v>0.7287933879974451</v>
      </c>
    </row>
    <row r="35" s="72" customFormat="1" ht="9.75"/>
    <row r="36" spans="1:15" s="72" customFormat="1" ht="12.75" customHeight="1">
      <c r="A36" s="261" t="s">
        <v>228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</row>
    <row r="37" spans="1:15" s="72" customFormat="1" ht="12.75" customHeight="1">
      <c r="A37" s="255" t="s">
        <v>32</v>
      </c>
      <c r="B37" s="255"/>
      <c r="C37" s="257" t="s">
        <v>1</v>
      </c>
      <c r="D37" s="257"/>
      <c r="E37" s="257"/>
      <c r="F37" s="255" t="s">
        <v>31</v>
      </c>
      <c r="H37" s="258" t="s">
        <v>214</v>
      </c>
      <c r="I37" s="259"/>
      <c r="J37" s="259"/>
      <c r="K37" s="260"/>
      <c r="M37" s="258" t="s">
        <v>215</v>
      </c>
      <c r="N37" s="259"/>
      <c r="O37" s="259"/>
    </row>
    <row r="38" spans="1:15" s="72" customFormat="1" ht="21" customHeight="1">
      <c r="A38" s="256"/>
      <c r="B38" s="256"/>
      <c r="C38" s="93" t="s">
        <v>2</v>
      </c>
      <c r="D38" s="93" t="s">
        <v>3</v>
      </c>
      <c r="E38" s="93" t="s">
        <v>4</v>
      </c>
      <c r="F38" s="256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ht="10.5">
      <c r="A39" s="252" t="s">
        <v>217</v>
      </c>
      <c r="B39" s="252"/>
      <c r="C39" s="102">
        <f>'Меню БМД - ХЭХ '!D28</f>
        <v>23.244</v>
      </c>
      <c r="D39" s="102">
        <f>'Меню БМД - ХЭХ '!E28</f>
        <v>26.682</v>
      </c>
      <c r="E39" s="102">
        <f>'Меню БМД - ХЭХ '!F28</f>
        <v>111.451</v>
      </c>
      <c r="F39" s="102">
        <f>'Меню БМД - ХЭХ '!G28</f>
        <v>792.075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0.332689552238806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0.5628305400372439</v>
      </c>
    </row>
    <row r="40" spans="1:15" s="72" customFormat="1" ht="10.5">
      <c r="A40" s="252" t="s">
        <v>218</v>
      </c>
      <c r="B40" s="252"/>
      <c r="C40" s="102">
        <f>'Меню БМД - ХЭХ '!D59</f>
        <v>35.305</v>
      </c>
      <c r="D40" s="102">
        <f>'Меню БМД - ХЭХ '!E59</f>
        <v>18.097</v>
      </c>
      <c r="E40" s="102">
        <f>'Меню БМД - ХЭХ '!F59</f>
        <v>86.677</v>
      </c>
      <c r="F40" s="102">
        <f>'Меню БМД - ХЭХ '!G59</f>
        <v>652.461</v>
      </c>
      <c r="H40" s="96">
        <f aca="true" t="shared" si="14" ref="H40:H48">C40/$C$5</f>
        <v>0.45850649350649353</v>
      </c>
      <c r="I40" s="96">
        <f aca="true" t="shared" si="15" ref="I40:I48">D40/$D$5</f>
        <v>0.2290759493670886</v>
      </c>
      <c r="J40" s="96">
        <f aca="true" t="shared" si="16" ref="J40:J48">E40/$E$5</f>
        <v>0.25873731343283585</v>
      </c>
      <c r="K40" s="96">
        <f aca="true" t="shared" si="17" ref="K40:K48">F40/$F$5</f>
        <v>0.27764297872340427</v>
      </c>
      <c r="M40" s="96">
        <f aca="true" t="shared" si="18" ref="M40:M48">4*C40/F40</f>
        <v>0.2164420555404844</v>
      </c>
      <c r="N40" s="96">
        <f aca="true" t="shared" si="19" ref="N40:N48">9*D40/F40</f>
        <v>0.2496287134403436</v>
      </c>
      <c r="O40" s="96">
        <f aca="true" t="shared" si="20" ref="O40:O48">4*E40/F40</f>
        <v>0.5313850176485645</v>
      </c>
    </row>
    <row r="41" spans="1:15" s="72" customFormat="1" ht="10.5">
      <c r="A41" s="252" t="s">
        <v>219</v>
      </c>
      <c r="B41" s="252"/>
      <c r="C41" s="102">
        <f>'Меню БМД - ХЭХ '!D92</f>
        <v>29.332</v>
      </c>
      <c r="D41" s="102">
        <f>'Меню БМД - ХЭХ '!E92</f>
        <v>31.279999999999998</v>
      </c>
      <c r="E41" s="102">
        <f>'Меню БМД - ХЭХ '!F92</f>
        <v>104.906</v>
      </c>
      <c r="F41" s="102">
        <f>'Меню БМД - ХЭХ '!G92</f>
        <v>817.729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0.3479697872340426</v>
      </c>
      <c r="M41" s="96">
        <f t="shared" si="18"/>
        <v>0.14348029726229594</v>
      </c>
      <c r="N41" s="96">
        <f t="shared" si="19"/>
        <v>0.3442705346147684</v>
      </c>
      <c r="O41" s="96">
        <f t="shared" si="20"/>
        <v>0.5131577821014053</v>
      </c>
    </row>
    <row r="42" spans="1:15" s="72" customFormat="1" ht="10.5">
      <c r="A42" s="253" t="s">
        <v>220</v>
      </c>
      <c r="B42" s="253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0.5226586338081204</v>
      </c>
    </row>
    <row r="43" spans="1:15" s="72" customFormat="1" ht="10.5">
      <c r="A43" s="252" t="s">
        <v>221</v>
      </c>
      <c r="B43" s="252"/>
      <c r="C43" s="102">
        <f>'Меню БМД - ХЭХ '!D154</f>
        <v>24.483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0.3073373134328359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0.6627976966431376</v>
      </c>
    </row>
    <row r="44" spans="1:15" s="72" customFormat="1" ht="10.5">
      <c r="A44" s="252" t="s">
        <v>222</v>
      </c>
      <c r="B44" s="252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0.2527948936170213</v>
      </c>
      <c r="M44" s="96">
        <f t="shared" si="18"/>
        <v>0.16827029902300747</v>
      </c>
      <c r="N44" s="96">
        <f t="shared" si="19"/>
        <v>0.337779513456372</v>
      </c>
      <c r="O44" s="96">
        <f t="shared" si="20"/>
        <v>0.4831702768033289</v>
      </c>
    </row>
    <row r="45" spans="1:15" s="72" customFormat="1" ht="10.5">
      <c r="A45" s="252" t="s">
        <v>223</v>
      </c>
      <c r="B45" s="252"/>
      <c r="C45" s="102">
        <f>'Меню БМД - ХЭХ '!D218</f>
        <v>33.795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0.3325164179104478</v>
      </c>
      <c r="K45" s="96">
        <f t="shared" si="17"/>
        <v>0.3858965957446808</v>
      </c>
      <c r="M45" s="96">
        <f t="shared" si="18"/>
        <v>0.1490642956938084</v>
      </c>
      <c r="N45" s="96">
        <f t="shared" si="19"/>
        <v>0.3503308680420398</v>
      </c>
      <c r="O45" s="96">
        <f t="shared" si="20"/>
        <v>0.4913365613321615</v>
      </c>
    </row>
    <row r="46" spans="1:15" s="72" customFormat="1" ht="10.5">
      <c r="A46" s="252" t="s">
        <v>224</v>
      </c>
      <c r="B46" s="252"/>
      <c r="C46" s="102">
        <f>'Меню БМД - ХЭХ '!D251</f>
        <v>26.923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</v>
      </c>
      <c r="H46" s="96">
        <f t="shared" si="14"/>
        <v>0.34964935064935065</v>
      </c>
      <c r="I46" s="96">
        <f t="shared" si="15"/>
        <v>0.1848354430379747</v>
      </c>
      <c r="J46" s="96">
        <f t="shared" si="16"/>
        <v>0.3704507462686567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</v>
      </c>
      <c r="O46" s="96">
        <f t="shared" si="20"/>
        <v>0.67154675018094</v>
      </c>
    </row>
    <row r="47" spans="1:15" s="72" customFormat="1" ht="10.5">
      <c r="A47" s="253" t="s">
        <v>225</v>
      </c>
      <c r="B47" s="253"/>
      <c r="C47" s="102">
        <f>'Меню БМД - ХЭХ '!D279</f>
        <v>28.696</v>
      </c>
      <c r="D47" s="102">
        <f>'Меню БМД - ХЭХ '!E279</f>
        <v>39.78</v>
      </c>
      <c r="E47" s="102">
        <f>'Меню БМД - ХЭХ '!F279</f>
        <v>91.758</v>
      </c>
      <c r="F47" s="102">
        <f>'Меню БМД - ХЭХ '!G279</f>
        <v>838.032</v>
      </c>
      <c r="H47" s="96">
        <f t="shared" si="14"/>
        <v>0.3726753246753247</v>
      </c>
      <c r="I47" s="96">
        <f t="shared" si="15"/>
        <v>0.5035443037974684</v>
      </c>
      <c r="J47" s="96">
        <f t="shared" si="16"/>
        <v>0.2739044776119403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ht="10.5">
      <c r="A48" s="252" t="s">
        <v>226</v>
      </c>
      <c r="B48" s="252"/>
      <c r="C48" s="102">
        <f>'Меню БМД - ХЭХ '!D311</f>
        <v>38.494</v>
      </c>
      <c r="D48" s="102">
        <f>'Меню БМД - ХЭХ '!E311</f>
        <v>18.835</v>
      </c>
      <c r="E48" s="102">
        <f>'Меню БМД - ХЭХ '!F311</f>
        <v>109.71400000000001</v>
      </c>
      <c r="F48" s="102">
        <f>'Меню БМД - ХЭХ '!G311</f>
        <v>766.281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0.5727089670760466</v>
      </c>
    </row>
    <row r="49" spans="1:15" s="72" customFormat="1" ht="10.5">
      <c r="A49" s="252" t="s">
        <v>227</v>
      </c>
      <c r="B49" s="252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749.8222</v>
      </c>
      <c r="H49" s="98">
        <f>AVERAGE(H39:H48)</f>
        <v>0.3925792207792208</v>
      </c>
      <c r="I49" s="98">
        <f>AVERAGE(I39:I48)</f>
        <v>0.3062405063291139</v>
      </c>
      <c r="J49" s="98">
        <f>AVERAGE(J39:J48)</f>
        <v>0.30308985074626865</v>
      </c>
      <c r="K49" s="98">
        <f>AVERAGE(K39:K48)</f>
        <v>0.3190732765957447</v>
      </c>
      <c r="L49" s="99"/>
      <c r="M49" s="96">
        <f>AVERAGE(M39:M48)</f>
        <v>0.16281313024576516</v>
      </c>
      <c r="N49" s="96">
        <f>AVERAGE(N39:N48)</f>
        <v>0.2853144787400816</v>
      </c>
      <c r="O49" s="96">
        <f>AVERAGE(O39:O48)</f>
        <v>0.5449561181470344</v>
      </c>
    </row>
    <row r="50" s="72" customFormat="1" ht="9.75"/>
    <row r="51" spans="1:15" s="72" customFormat="1" ht="12.75" customHeight="1">
      <c r="A51" s="261" t="s">
        <v>229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5" s="72" customFormat="1" ht="12.75" customHeight="1">
      <c r="A52" s="255" t="s">
        <v>32</v>
      </c>
      <c r="B52" s="255"/>
      <c r="C52" s="257" t="s">
        <v>1</v>
      </c>
      <c r="D52" s="257"/>
      <c r="E52" s="257"/>
      <c r="F52" s="255" t="s">
        <v>31</v>
      </c>
      <c r="H52" s="258" t="s">
        <v>214</v>
      </c>
      <c r="I52" s="259"/>
      <c r="J52" s="259"/>
      <c r="K52" s="260"/>
      <c r="M52" s="258" t="s">
        <v>215</v>
      </c>
      <c r="N52" s="259"/>
      <c r="O52" s="259"/>
    </row>
    <row r="53" spans="1:15" s="72" customFormat="1" ht="23.25" customHeight="1">
      <c r="A53" s="256"/>
      <c r="B53" s="256"/>
      <c r="C53" s="93" t="s">
        <v>2</v>
      </c>
      <c r="D53" s="93" t="s">
        <v>3</v>
      </c>
      <c r="E53" s="93" t="s">
        <v>4</v>
      </c>
      <c r="F53" s="256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ht="10.5">
      <c r="A54" s="252" t="s">
        <v>217</v>
      </c>
      <c r="B54" s="252"/>
      <c r="C54" s="103">
        <f>'Меню БМД - ХЭХ '!D33</f>
        <v>5.005000000000001</v>
      </c>
      <c r="D54" s="103">
        <f>'Меню БМД - ХЭХ '!E33</f>
        <v>8.319999999999999</v>
      </c>
      <c r="E54" s="103">
        <f>'Меню БМД - ХЭХ '!F33</f>
        <v>51.01</v>
      </c>
      <c r="F54" s="103">
        <f>'Меню БМД - ХЭХ '!G33</f>
        <v>304.617</v>
      </c>
      <c r="H54" s="96">
        <f>C54/$C$5</f>
        <v>0.06500000000000002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0.06572187369713445</v>
      </c>
      <c r="N54" s="96">
        <f>9*D54/F54</f>
        <v>0.24581687824382742</v>
      </c>
      <c r="O54" s="96">
        <f>4*E54/F54</f>
        <v>0.669824730727438</v>
      </c>
    </row>
    <row r="55" spans="1:15" s="72" customFormat="1" ht="10.5">
      <c r="A55" s="252" t="s">
        <v>218</v>
      </c>
      <c r="B55" s="252"/>
      <c r="C55" s="103">
        <f>'Меню БМД - ХЭХ '!D64</f>
        <v>5.3069999999999995</v>
      </c>
      <c r="D55" s="103">
        <f>'Меню БМД - ХЭХ '!E64</f>
        <v>4.129</v>
      </c>
      <c r="E55" s="103">
        <f>'Меню БМД - ХЭХ '!F64</f>
        <v>61.83</v>
      </c>
      <c r="F55" s="103">
        <f>'Меню БМД - ХЭХ '!G64</f>
        <v>311.394</v>
      </c>
      <c r="H55" s="96">
        <f aca="true" t="shared" si="21" ref="H55:H63">C55/$C$5</f>
        <v>0.06892207792207791</v>
      </c>
      <c r="I55" s="96">
        <f aca="true" t="shared" si="22" ref="I55:I63">D55/$D$5</f>
        <v>0.05226582278481012</v>
      </c>
      <c r="J55" s="96">
        <f aca="true" t="shared" si="23" ref="J55:J63">E55/$E$5</f>
        <v>0.18456716417910446</v>
      </c>
      <c r="K55" s="96">
        <f aca="true" t="shared" si="24" ref="K55:K63">F55/$F$5</f>
        <v>0.13250808510638298</v>
      </c>
      <c r="M55" s="96">
        <f aca="true" t="shared" si="25" ref="M55:M63">4*C55/F55</f>
        <v>0.06817087034432262</v>
      </c>
      <c r="N55" s="96">
        <f aca="true" t="shared" si="26" ref="N55:N63">9*D55/F55</f>
        <v>0.11933755949054893</v>
      </c>
      <c r="O55" s="96">
        <f aca="true" t="shared" si="27" ref="O55:O63">4*E55/F55</f>
        <v>0.7942349563575406</v>
      </c>
    </row>
    <row r="56" spans="1:15" s="72" customFormat="1" ht="10.5">
      <c r="A56" s="252" t="s">
        <v>219</v>
      </c>
      <c r="B56" s="252"/>
      <c r="C56" s="103">
        <f>'Меню БМД - ХЭХ '!D97</f>
        <v>5.549</v>
      </c>
      <c r="D56" s="103">
        <f>'Меню БМД - ХЭХ '!E97</f>
        <v>8.367999999999999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0.07206493506493507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0.06777880583979944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ht="10.5">
      <c r="A57" s="253" t="s">
        <v>220</v>
      </c>
      <c r="B57" s="253"/>
      <c r="C57" s="103">
        <f>'Меню БМД - ХЭХ '!D128</f>
        <v>5.3069999999999995</v>
      </c>
      <c r="D57" s="103">
        <f>'Меню БМД - ХЭХ '!E128</f>
        <v>4.129</v>
      </c>
      <c r="E57" s="103">
        <f>'Меню БМД - ХЭХ '!F128</f>
        <v>61.83</v>
      </c>
      <c r="F57" s="103">
        <f>'Меню БМД - ХЭХ '!G128</f>
        <v>311.394</v>
      </c>
      <c r="H57" s="96">
        <f t="shared" si="21"/>
        <v>0.06892207792207791</v>
      </c>
      <c r="I57" s="96">
        <f t="shared" si="22"/>
        <v>0.05226582278481012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0.06817087034432262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ht="10.5">
      <c r="A58" s="252" t="s">
        <v>221</v>
      </c>
      <c r="B58" s="252"/>
      <c r="C58" s="103">
        <f>'Меню БМД - ХЭХ '!D159</f>
        <v>5.005000000000001</v>
      </c>
      <c r="D58" s="103">
        <f>'Меню БМД - ХЭХ '!E159</f>
        <v>8.319999999999999</v>
      </c>
      <c r="E58" s="103">
        <f>'Меню БМД - ХЭХ '!F159</f>
        <v>51.01</v>
      </c>
      <c r="F58" s="103">
        <f>'Меню БМД - ХЭХ '!G159</f>
        <v>304.617</v>
      </c>
      <c r="H58" s="96">
        <f t="shared" si="21"/>
        <v>0.06500000000000002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0.06572187369713445</v>
      </c>
      <c r="N58" s="96">
        <f t="shared" si="26"/>
        <v>0.24581687824382742</v>
      </c>
      <c r="O58" s="96">
        <f t="shared" si="27"/>
        <v>0.669824730727438</v>
      </c>
    </row>
    <row r="59" spans="1:15" s="72" customFormat="1" ht="10.5">
      <c r="A59" s="252" t="s">
        <v>222</v>
      </c>
      <c r="B59" s="252"/>
      <c r="C59" s="103">
        <f>'Меню БМД - ХЭХ '!D190</f>
        <v>5.005000000000001</v>
      </c>
      <c r="D59" s="103">
        <f>'Меню БМД - ХЭХ '!E190</f>
        <v>8.319999999999999</v>
      </c>
      <c r="E59" s="103">
        <f>'Меню БМД - ХЭХ '!F190</f>
        <v>51.01</v>
      </c>
      <c r="F59" s="103">
        <f>'Меню БМД - ХЭХ '!G190</f>
        <v>304.617</v>
      </c>
      <c r="H59" s="96">
        <f t="shared" si="21"/>
        <v>0.06500000000000002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0.06572187369713445</v>
      </c>
      <c r="N59" s="96">
        <f t="shared" si="26"/>
        <v>0.24581687824382742</v>
      </c>
      <c r="O59" s="96">
        <f t="shared" si="27"/>
        <v>0.669824730727438</v>
      </c>
    </row>
    <row r="60" spans="1:15" s="72" customFormat="1" ht="10.5">
      <c r="A60" s="252" t="s">
        <v>223</v>
      </c>
      <c r="B60" s="252"/>
      <c r="C60" s="103">
        <f>'Меню БМД - ХЭХ '!D223</f>
        <v>5.3069999999999995</v>
      </c>
      <c r="D60" s="103">
        <f>'Меню БМД - ХЭХ '!E223</f>
        <v>4.129</v>
      </c>
      <c r="E60" s="103">
        <f>'Меню БМД - ХЭХ '!F223</f>
        <v>61.83</v>
      </c>
      <c r="F60" s="103">
        <f>'Меню БМД - ХЭХ '!G223</f>
        <v>311.394</v>
      </c>
      <c r="H60" s="96">
        <f t="shared" si="21"/>
        <v>0.06892207792207791</v>
      </c>
      <c r="I60" s="96">
        <f t="shared" si="22"/>
        <v>0.05226582278481012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0.06817087034432262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ht="10.5">
      <c r="A61" s="252" t="s">
        <v>224</v>
      </c>
      <c r="B61" s="252"/>
      <c r="C61" s="103">
        <f>'Меню БМД - ХЭХ '!D256</f>
        <v>5.549</v>
      </c>
      <c r="D61" s="103">
        <f>'Меню БМД - ХЭХ '!E256</f>
        <v>8.367999999999999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0.07206493506493507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0.06777880583979944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ht="10.5">
      <c r="A62" s="253" t="s">
        <v>225</v>
      </c>
      <c r="B62" s="253"/>
      <c r="C62" s="103">
        <f>'Меню БМД - ХЭХ '!D284</f>
        <v>5.3069999999999995</v>
      </c>
      <c r="D62" s="103">
        <f>'Меню БМД - ХЭХ '!E284</f>
        <v>4.129</v>
      </c>
      <c r="E62" s="103">
        <f>'Меню БМД - ХЭХ '!F284</f>
        <v>61.83</v>
      </c>
      <c r="F62" s="103">
        <f>'Меню БМД - ХЭХ '!G284</f>
        <v>311.394</v>
      </c>
      <c r="H62" s="96">
        <f t="shared" si="21"/>
        <v>0.06892207792207791</v>
      </c>
      <c r="I62" s="96">
        <f t="shared" si="22"/>
        <v>0.05226582278481012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0.06817087034432262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ht="10.5">
      <c r="A63" s="252" t="s">
        <v>226</v>
      </c>
      <c r="B63" s="252"/>
      <c r="C63" s="103">
        <f>'Меню БМД - ХЭХ '!D316</f>
        <v>5.549</v>
      </c>
      <c r="D63" s="103">
        <f>'Меню БМД - ХЭХ '!E316</f>
        <v>8.367999999999999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0.07206493506493507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0.06777880583979944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ht="10.5">
      <c r="A64" s="252" t="s">
        <v>227</v>
      </c>
      <c r="B64" s="252"/>
      <c r="C64" s="97">
        <f>AVERAGE(C54:C63)</f>
        <v>5.289000000000001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0.06868831168831169</v>
      </c>
      <c r="I64" s="98">
        <f>AVERAGE(I54:I63)</f>
        <v>0.0842784810126582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0.0673185519988092</v>
      </c>
      <c r="N64" s="96">
        <f>AVERAGE(N54:N63)</f>
        <v>0.19047302417791406</v>
      </c>
      <c r="O64" s="96">
        <f>AVERAGE(O54:O63)</f>
        <v>0.7241911044884619</v>
      </c>
    </row>
    <row r="65" s="72" customFormat="1" ht="9.75"/>
    <row r="66" spans="1:15" s="72" customFormat="1" ht="18.75" customHeight="1">
      <c r="A66" s="254" t="s">
        <v>231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</row>
    <row r="67" ht="21" customHeight="1"/>
  </sheetData>
  <sheetProtection/>
  <mergeCells count="71"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M22:O22"/>
    <mergeCell ref="A24:B24"/>
    <mergeCell ref="A15:B15"/>
    <mergeCell ref="A16:B16"/>
    <mergeCell ref="A17:B17"/>
    <mergeCell ref="A18:B18"/>
    <mergeCell ref="A19:B19"/>
    <mergeCell ref="A21:O21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M52:O52"/>
    <mergeCell ref="A54:B54"/>
    <mergeCell ref="A45:B45"/>
    <mergeCell ref="A46:B46"/>
    <mergeCell ref="A47:B47"/>
    <mergeCell ref="A48:B48"/>
    <mergeCell ref="A49:B49"/>
    <mergeCell ref="A51:O51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A61:B61"/>
    <mergeCell ref="A62:B62"/>
    <mergeCell ref="A63:B63"/>
    <mergeCell ref="A64:B64"/>
    <mergeCell ref="A66:O66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2021-09-29T14:22:48Z</cp:lastPrinted>
  <dcterms:created xsi:type="dcterms:W3CDTF">2021-04-22T12:05:19Z</dcterms:created>
  <dcterms:modified xsi:type="dcterms:W3CDTF">2022-09-30T12:33:32Z</dcterms:modified>
  <cp:category/>
  <cp:version/>
  <cp:contentType/>
  <cp:contentStatus/>
</cp:coreProperties>
</file>